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0730" windowHeight="11310"/>
  </bookViews>
  <sheets>
    <sheet name="enero-marzo 202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7" i="2" l="1"/>
  <c r="J148" i="2"/>
  <c r="J149" i="2"/>
  <c r="J17" i="2"/>
  <c r="J156" i="2"/>
  <c r="J157" i="2"/>
  <c r="L157" i="2" s="1"/>
  <c r="J207" i="2"/>
  <c r="L207" i="2" s="1"/>
  <c r="L209" i="2"/>
  <c r="J198" i="2"/>
  <c r="L198" i="2" s="1"/>
  <c r="J199" i="2"/>
  <c r="L199" i="2" s="1"/>
  <c r="J28" i="2"/>
  <c r="L112" i="2"/>
  <c r="M157" i="2" l="1"/>
  <c r="N157" i="2" s="1"/>
  <c r="M207" i="2"/>
  <c r="N207" i="2" s="1"/>
  <c r="M209" i="2"/>
  <c r="N209" i="2" s="1"/>
  <c r="M199" i="2"/>
  <c r="N199" i="2" s="1"/>
  <c r="M198" i="2"/>
  <c r="N198" i="2" s="1"/>
  <c r="M112" i="2"/>
  <c r="N112" i="2" s="1"/>
  <c r="G16" i="2"/>
  <c r="G15" i="2"/>
  <c r="G41" i="2"/>
  <c r="J108" i="2"/>
  <c r="L108" i="2" s="1"/>
  <c r="G29" i="2"/>
  <c r="G48" i="2"/>
  <c r="M108" i="2" l="1"/>
  <c r="N108" i="2" s="1"/>
  <c r="D67" i="2"/>
  <c r="J160" i="2"/>
  <c r="L160" i="2" s="1"/>
  <c r="J159" i="2"/>
  <c r="L159" i="2" s="1"/>
  <c r="D159" i="2"/>
  <c r="B159" i="2"/>
  <c r="J158" i="2"/>
  <c r="L158" i="2" s="1"/>
  <c r="J155" i="2"/>
  <c r="L155" i="2" s="1"/>
  <c r="D160" i="2"/>
  <c r="B160" i="2"/>
  <c r="D158" i="2"/>
  <c r="B158" i="2"/>
  <c r="J175" i="2"/>
  <c r="J173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22" i="2"/>
  <c r="J41" i="2"/>
  <c r="L41" i="2" s="1"/>
  <c r="M41" i="2" s="1"/>
  <c r="N41" i="2" s="1"/>
  <c r="J40" i="2"/>
  <c r="L40" i="2" s="1"/>
  <c r="M40" i="2" s="1"/>
  <c r="D40" i="2"/>
  <c r="D41" i="2" s="1"/>
  <c r="B40" i="2"/>
  <c r="B41" i="2" s="1"/>
  <c r="M158" i="2" l="1"/>
  <c r="N158" i="2" s="1"/>
  <c r="M160" i="2"/>
  <c r="N160" i="2" s="1"/>
  <c r="M159" i="2"/>
  <c r="N159" i="2" s="1"/>
  <c r="M155" i="2"/>
  <c r="N155" i="2" s="1"/>
  <c r="N40" i="2"/>
  <c r="J67" i="2"/>
  <c r="L67" i="2" s="1"/>
  <c r="M67" i="2" s="1"/>
  <c r="N67" i="2" s="1"/>
  <c r="J116" i="2"/>
  <c r="L116" i="2" s="1"/>
  <c r="J75" i="2"/>
  <c r="L75" i="2" s="1"/>
  <c r="J74" i="2"/>
  <c r="L74" i="2" s="1"/>
  <c r="J73" i="2"/>
  <c r="L73" i="2" s="1"/>
  <c r="J72" i="2"/>
  <c r="L72" i="2" s="1"/>
  <c r="J71" i="2"/>
  <c r="L71" i="2" s="1"/>
  <c r="J70" i="2"/>
  <c r="L70" i="2" s="1"/>
  <c r="J69" i="2"/>
  <c r="L69" i="2" s="1"/>
  <c r="M69" i="2" s="1"/>
  <c r="N69" i="2" s="1"/>
  <c r="J68" i="2"/>
  <c r="L68" i="2" s="1"/>
  <c r="M68" i="2" s="1"/>
  <c r="N68" i="2" s="1"/>
  <c r="G68" i="2"/>
  <c r="G69" i="2" s="1"/>
  <c r="G70" i="2" s="1"/>
  <c r="G74" i="2" s="1"/>
  <c r="G75" i="2" s="1"/>
  <c r="D68" i="2"/>
  <c r="D69" i="2" s="1"/>
  <c r="B68" i="2"/>
  <c r="B69" i="2" s="1"/>
  <c r="D70" i="2" l="1"/>
  <c r="D71" i="2" s="1"/>
  <c r="D72" i="2" s="1"/>
  <c r="D73" i="2" s="1"/>
  <c r="M70" i="2"/>
  <c r="N70" i="2" s="1"/>
  <c r="M72" i="2"/>
  <c r="N72" i="2" s="1"/>
  <c r="M75" i="2"/>
  <c r="N75" i="2" s="1"/>
  <c r="B76" i="2"/>
  <c r="B70" i="2"/>
  <c r="B71" i="2" s="1"/>
  <c r="B72" i="2" s="1"/>
  <c r="B73" i="2" s="1"/>
  <c r="M71" i="2"/>
  <c r="N71" i="2" s="1"/>
  <c r="M73" i="2"/>
  <c r="N73" i="2" s="1"/>
  <c r="M74" i="2"/>
  <c r="N74" i="2" s="1"/>
  <c r="M116" i="2"/>
  <c r="N116" i="2" s="1"/>
  <c r="J212" i="2"/>
  <c r="L212" i="2" s="1"/>
  <c r="M212" i="2" s="1"/>
  <c r="N212" i="2" s="1"/>
  <c r="J211" i="2"/>
  <c r="L211" i="2" s="1"/>
  <c r="J210" i="2"/>
  <c r="L210" i="2" s="1"/>
  <c r="J208" i="2"/>
  <c r="L208" i="2" s="1"/>
  <c r="J206" i="2"/>
  <c r="L206" i="2" s="1"/>
  <c r="M206" i="2" s="1"/>
  <c r="N206" i="2" s="1"/>
  <c r="D206" i="2"/>
  <c r="D208" i="2" s="1"/>
  <c r="D210" i="2" s="1"/>
  <c r="D211" i="2" s="1"/>
  <c r="D212" i="2" s="1"/>
  <c r="B206" i="2"/>
  <c r="B208" i="2" s="1"/>
  <c r="B210" i="2" s="1"/>
  <c r="B211" i="2" s="1"/>
  <c r="B212" i="2" s="1"/>
  <c r="J109" i="2"/>
  <c r="L109" i="2" s="1"/>
  <c r="G109" i="2"/>
  <c r="D109" i="2"/>
  <c r="B109" i="2"/>
  <c r="J104" i="2"/>
  <c r="L104" i="2" s="1"/>
  <c r="M104" i="2" s="1"/>
  <c r="N104" i="2" s="1"/>
  <c r="G104" i="2"/>
  <c r="D104" i="2"/>
  <c r="D105" i="2" s="1"/>
  <c r="B104" i="2"/>
  <c r="B105" i="2" s="1"/>
  <c r="J113" i="2"/>
  <c r="L113" i="2" s="1"/>
  <c r="G113" i="2"/>
  <c r="D113" i="2"/>
  <c r="B113" i="2"/>
  <c r="J120" i="2"/>
  <c r="L120" i="2" s="1"/>
  <c r="J107" i="2"/>
  <c r="L107" i="2" s="1"/>
  <c r="J106" i="2"/>
  <c r="L106" i="2" s="1"/>
  <c r="M106" i="2" s="1"/>
  <c r="N106" i="2" s="1"/>
  <c r="J105" i="2"/>
  <c r="L105" i="2" s="1"/>
  <c r="B74" i="2" l="1"/>
  <c r="B75" i="2" s="1"/>
  <c r="D74" i="2"/>
  <c r="D75" i="2" s="1"/>
  <c r="M120" i="2"/>
  <c r="N120" i="2" s="1"/>
  <c r="M105" i="2"/>
  <c r="N105" i="2" s="1"/>
  <c r="M107" i="2"/>
  <c r="N107" i="2" s="1"/>
  <c r="M113" i="2"/>
  <c r="N113" i="2" s="1"/>
  <c r="M109" i="2"/>
  <c r="N109" i="2" s="1"/>
  <c r="M211" i="2"/>
  <c r="N211" i="2" s="1"/>
  <c r="M210" i="2"/>
  <c r="N210" i="2" s="1"/>
  <c r="M208" i="2"/>
  <c r="N208" i="2" s="1"/>
  <c r="J119" i="2"/>
  <c r="L119" i="2" s="1"/>
  <c r="J118" i="2"/>
  <c r="L118" i="2" s="1"/>
  <c r="J117" i="2"/>
  <c r="L117" i="2" s="1"/>
  <c r="G105" i="2"/>
  <c r="G107" i="2" s="1"/>
  <c r="D106" i="2"/>
  <c r="D107" i="2" s="1"/>
  <c r="B106" i="2"/>
  <c r="B107" i="2" s="1"/>
  <c r="M118" i="2" l="1"/>
  <c r="N118" i="2" s="1"/>
  <c r="M117" i="2"/>
  <c r="N117" i="2" s="1"/>
  <c r="M119" i="2"/>
  <c r="N119" i="2" s="1"/>
  <c r="J216" i="2"/>
  <c r="L216" i="2" s="1"/>
  <c r="G216" i="2"/>
  <c r="J215" i="2"/>
  <c r="L215" i="2" s="1"/>
  <c r="M215" i="2" s="1"/>
  <c r="N215" i="2" s="1"/>
  <c r="D215" i="2"/>
  <c r="D216" i="2" s="1"/>
  <c r="B215" i="2"/>
  <c r="B216" i="2" s="1"/>
  <c r="J152" i="2"/>
  <c r="J150" i="2"/>
  <c r="L150" i="2" s="1"/>
  <c r="L149" i="2"/>
  <c r="L148" i="2"/>
  <c r="L147" i="2"/>
  <c r="J145" i="2"/>
  <c r="L145" i="2" s="1"/>
  <c r="J144" i="2"/>
  <c r="L144" i="2" s="1"/>
  <c r="J143" i="2"/>
  <c r="L143" i="2" s="1"/>
  <c r="J140" i="2"/>
  <c r="L140" i="2" s="1"/>
  <c r="J139" i="2"/>
  <c r="L139" i="2" s="1"/>
  <c r="J138" i="2"/>
  <c r="L138" i="2" s="1"/>
  <c r="G138" i="2"/>
  <c r="G139" i="2" s="1"/>
  <c r="G140" i="2" s="1"/>
  <c r="G143" i="2" s="1"/>
  <c r="D138" i="2"/>
  <c r="D139" i="2" s="1"/>
  <c r="D140" i="2" s="1"/>
  <c r="B138" i="2"/>
  <c r="B139" i="2" s="1"/>
  <c r="B140" i="2" s="1"/>
  <c r="B143" i="2" s="1"/>
  <c r="B144" i="2" s="1"/>
  <c r="B145" i="2" s="1"/>
  <c r="B147" i="2" s="1"/>
  <c r="B148" i="2" s="1"/>
  <c r="B149" i="2" s="1"/>
  <c r="B150" i="2" s="1"/>
  <c r="B152" i="2" s="1"/>
  <c r="B155" i="2" s="1"/>
  <c r="M148" i="2" l="1"/>
  <c r="N148" i="2" s="1"/>
  <c r="M138" i="2"/>
  <c r="N138" i="2" s="1"/>
  <c r="M144" i="2"/>
  <c r="N144" i="2" s="1"/>
  <c r="M149" i="2"/>
  <c r="N149" i="2" s="1"/>
  <c r="M139" i="2"/>
  <c r="N139" i="2" s="1"/>
  <c r="M145" i="2"/>
  <c r="N145" i="2" s="1"/>
  <c r="M150" i="2"/>
  <c r="N150" i="2" s="1"/>
  <c r="M143" i="2"/>
  <c r="N143" i="2" s="1"/>
  <c r="M140" i="2"/>
  <c r="N140" i="2" s="1"/>
  <c r="M147" i="2"/>
  <c r="N147" i="2" s="1"/>
  <c r="M216" i="2"/>
  <c r="N216" i="2" s="1"/>
  <c r="G144" i="2"/>
  <c r="G145" i="2" s="1"/>
  <c r="G147" i="2"/>
  <c r="G148" i="2" s="1"/>
  <c r="G149" i="2" s="1"/>
  <c r="G150" i="2" s="1"/>
  <c r="G152" i="2" s="1"/>
  <c r="D143" i="2"/>
  <c r="D144" i="2" s="1"/>
  <c r="D145" i="2" s="1"/>
  <c r="D147" i="2" s="1"/>
  <c r="D148" i="2" s="1"/>
  <c r="D149" i="2" s="1"/>
  <c r="D150" i="2" s="1"/>
  <c r="D152" i="2" s="1"/>
  <c r="D155" i="2" s="1"/>
  <c r="J115" i="2"/>
  <c r="G115" i="2"/>
  <c r="D115" i="2"/>
  <c r="B115" i="2"/>
  <c r="L115" i="2" l="1"/>
  <c r="G117" i="2"/>
  <c r="G118" i="2" s="1"/>
  <c r="G119" i="2" s="1"/>
  <c r="G120" i="2" s="1"/>
  <c r="G116" i="2"/>
  <c r="D117" i="2"/>
  <c r="D118" i="2" s="1"/>
  <c r="D119" i="2" s="1"/>
  <c r="D120" i="2" s="1"/>
  <c r="D116" i="2"/>
  <c r="B117" i="2"/>
  <c r="B118" i="2" s="1"/>
  <c r="B119" i="2" s="1"/>
  <c r="B120" i="2" s="1"/>
  <c r="B116" i="2"/>
  <c r="H15" i="2"/>
  <c r="J21" i="2"/>
  <c r="J22" i="2"/>
  <c r="J23" i="2"/>
  <c r="J20" i="2"/>
  <c r="L17" i="2"/>
  <c r="J202" i="2"/>
  <c r="J111" i="2"/>
  <c r="M115" i="2" l="1"/>
  <c r="N115" i="2" s="1"/>
  <c r="M17" i="2"/>
  <c r="N17" i="2" s="1"/>
  <c r="J44" i="2"/>
  <c r="L44" i="2" s="1"/>
  <c r="J18" i="2"/>
  <c r="L18" i="2" s="1"/>
  <c r="J16" i="2"/>
  <c r="L16" i="2" s="1"/>
  <c r="J76" i="2"/>
  <c r="L76" i="2" s="1"/>
  <c r="M76" i="2" s="1"/>
  <c r="N76" i="2" s="1"/>
  <c r="J66" i="2"/>
  <c r="L66" i="2" s="1"/>
  <c r="M66" i="2" s="1"/>
  <c r="N66" i="2" s="1"/>
  <c r="J83" i="2"/>
  <c r="L83" i="2" s="1"/>
  <c r="M83" i="2" s="1"/>
  <c r="N83" i="2" s="1"/>
  <c r="J82" i="2"/>
  <c r="L82" i="2" s="1"/>
  <c r="M82" i="2" s="1"/>
  <c r="N82" i="2" s="1"/>
  <c r="J45" i="2"/>
  <c r="L45" i="2" s="1"/>
  <c r="M45" i="2" s="1"/>
  <c r="N45" i="2" s="1"/>
  <c r="J43" i="2"/>
  <c r="L43" i="2" s="1"/>
  <c r="M43" i="2" s="1"/>
  <c r="N43" i="2" s="1"/>
  <c r="J42" i="2"/>
  <c r="L42" i="2" s="1"/>
  <c r="M42" i="2" s="1"/>
  <c r="N42" i="2" s="1"/>
  <c r="J37" i="2"/>
  <c r="L37" i="2" s="1"/>
  <c r="J15" i="2"/>
  <c r="L21" i="2"/>
  <c r="J219" i="2"/>
  <c r="L219" i="2" s="1"/>
  <c r="O115" i="2" l="1"/>
  <c r="P115" i="2" s="1"/>
  <c r="M44" i="2"/>
  <c r="N44" i="2" s="1"/>
  <c r="M18" i="2"/>
  <c r="N18" i="2" s="1"/>
  <c r="M16" i="2"/>
  <c r="N16" i="2" s="1"/>
  <c r="M37" i="2"/>
  <c r="N37" i="2" s="1"/>
  <c r="M21" i="2"/>
  <c r="N21" i="2" s="1"/>
  <c r="M219" i="2"/>
  <c r="N219" i="2" s="1"/>
  <c r="J34" i="2"/>
  <c r="J98" i="2" l="1"/>
  <c r="L98" i="2" s="1"/>
  <c r="J187" i="2"/>
  <c r="L187" i="2" s="1"/>
  <c r="J188" i="2"/>
  <c r="L188" i="2" s="1"/>
  <c r="J189" i="2"/>
  <c r="L189" i="2" s="1"/>
  <c r="M189" i="2" s="1"/>
  <c r="N189" i="2" s="1"/>
  <c r="J190" i="2"/>
  <c r="L190" i="2" s="1"/>
  <c r="J214" i="2"/>
  <c r="L214" i="2" s="1"/>
  <c r="J205" i="2"/>
  <c r="J213" i="2"/>
  <c r="L213" i="2" s="1"/>
  <c r="M214" i="2" l="1"/>
  <c r="N214" i="2" s="1"/>
  <c r="M98" i="2"/>
  <c r="N98" i="2" s="1"/>
  <c r="M190" i="2"/>
  <c r="N190" i="2" s="1"/>
  <c r="M188" i="2"/>
  <c r="N188" i="2" s="1"/>
  <c r="M187" i="2"/>
  <c r="N187" i="2" s="1"/>
  <c r="M213" i="2"/>
  <c r="N213" i="2" s="1"/>
  <c r="J56" i="2"/>
  <c r="J101" i="2" l="1"/>
  <c r="L101" i="2" s="1"/>
  <c r="M101" i="2" s="1"/>
  <c r="N101" i="2" s="1"/>
  <c r="J85" i="2"/>
  <c r="L85" i="2" s="1"/>
  <c r="M85" i="2" s="1"/>
  <c r="N85" i="2" s="1"/>
  <c r="J79" i="2"/>
  <c r="L79" i="2" s="1"/>
  <c r="M79" i="2" s="1"/>
  <c r="N79" i="2" s="1"/>
  <c r="J78" i="2"/>
  <c r="L78" i="2" s="1"/>
  <c r="M78" i="2" s="1"/>
  <c r="N78" i="2" s="1"/>
  <c r="L111" i="2"/>
  <c r="M111" i="2" s="1"/>
  <c r="N111" i="2" s="1"/>
  <c r="J77" i="2"/>
  <c r="L77" i="2" s="1"/>
  <c r="M77" i="2" s="1"/>
  <c r="N77" i="2" s="1"/>
  <c r="J81" i="2"/>
  <c r="L81" i="2" s="1"/>
  <c r="M81" i="2" s="1"/>
  <c r="N81" i="2" s="1"/>
  <c r="J84" i="2"/>
  <c r="L84" i="2" s="1"/>
  <c r="M84" i="2" s="1"/>
  <c r="J30" i="2"/>
  <c r="J31" i="2"/>
  <c r="J32" i="2"/>
  <c r="J33" i="2"/>
  <c r="L33" i="2" s="1"/>
  <c r="J80" i="2"/>
  <c r="L80" i="2" s="1"/>
  <c r="M80" i="2" s="1"/>
  <c r="J65" i="2"/>
  <c r="L65" i="2" s="1"/>
  <c r="J27" i="2"/>
  <c r="L27" i="2" s="1"/>
  <c r="M33" i="2" l="1"/>
  <c r="N33" i="2" s="1"/>
  <c r="N80" i="2"/>
  <c r="N84" i="2"/>
  <c r="M65" i="2"/>
  <c r="N65" i="2" s="1"/>
  <c r="M27" i="2"/>
  <c r="N27" i="2" s="1"/>
  <c r="J97" i="2"/>
  <c r="L97" i="2" s="1"/>
  <c r="M97" i="2" s="1"/>
  <c r="N97" i="2" s="1"/>
  <c r="J89" i="2"/>
  <c r="L89" i="2" s="1"/>
  <c r="J90" i="2"/>
  <c r="L90" i="2" s="1"/>
  <c r="J91" i="2"/>
  <c r="L91" i="2" s="1"/>
  <c r="J92" i="2"/>
  <c r="L92" i="2" s="1"/>
  <c r="J93" i="2"/>
  <c r="L93" i="2" s="1"/>
  <c r="J94" i="2"/>
  <c r="L94" i="2" s="1"/>
  <c r="J63" i="2"/>
  <c r="L63" i="2" s="1"/>
  <c r="J64" i="2"/>
  <c r="L64" i="2" s="1"/>
  <c r="J86" i="2"/>
  <c r="L86" i="2" s="1"/>
  <c r="J87" i="2"/>
  <c r="L87" i="2" s="1"/>
  <c r="J88" i="2"/>
  <c r="L88" i="2" s="1"/>
  <c r="J95" i="2"/>
  <c r="L95" i="2" s="1"/>
  <c r="J96" i="2"/>
  <c r="L96" i="2" s="1"/>
  <c r="M94" i="2" l="1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96" i="2"/>
  <c r="N96" i="2" s="1"/>
  <c r="M95" i="2"/>
  <c r="N95" i="2" s="1"/>
  <c r="M88" i="2"/>
  <c r="N88" i="2" s="1"/>
  <c r="M87" i="2"/>
  <c r="N87" i="2" s="1"/>
  <c r="M86" i="2"/>
  <c r="N86" i="2" s="1"/>
  <c r="M64" i="2"/>
  <c r="N64" i="2" s="1"/>
  <c r="M63" i="2"/>
  <c r="N63" i="2" s="1"/>
  <c r="J53" i="2"/>
  <c r="L53" i="2" s="1"/>
  <c r="M53" i="2" s="1"/>
  <c r="N53" i="2" s="1"/>
  <c r="J52" i="2"/>
  <c r="L52" i="2" s="1"/>
  <c r="M52" i="2" s="1"/>
  <c r="N52" i="2" s="1"/>
  <c r="J51" i="2"/>
  <c r="L51" i="2" s="1"/>
  <c r="M51" i="2" s="1"/>
  <c r="N51" i="2" s="1"/>
  <c r="J50" i="2"/>
  <c r="L50" i="2" s="1"/>
  <c r="M50" i="2" s="1"/>
  <c r="N50" i="2" s="1"/>
  <c r="J49" i="2"/>
  <c r="L49" i="2" s="1"/>
  <c r="M49" i="2" s="1"/>
  <c r="N49" i="2" s="1"/>
  <c r="J48" i="2"/>
  <c r="L48" i="2" s="1"/>
  <c r="M48" i="2" s="1"/>
  <c r="N48" i="2" s="1"/>
  <c r="J47" i="2"/>
  <c r="L47" i="2" s="1"/>
  <c r="M47" i="2" s="1"/>
  <c r="N47" i="2" s="1"/>
  <c r="J46" i="2"/>
  <c r="L46" i="2" s="1"/>
  <c r="M46" i="2" s="1"/>
  <c r="N46" i="2" s="1"/>
  <c r="J39" i="2"/>
  <c r="L39" i="2" s="1"/>
  <c r="M39" i="2" s="1"/>
  <c r="N39" i="2" s="1"/>
  <c r="J38" i="2"/>
  <c r="L38" i="2" s="1"/>
  <c r="M38" i="2" s="1"/>
  <c r="N38" i="2" s="1"/>
  <c r="J36" i="2"/>
  <c r="L36" i="2" s="1"/>
  <c r="M36" i="2" s="1"/>
  <c r="N36" i="2" s="1"/>
  <c r="L234" i="2" l="1"/>
  <c r="M234" i="2" l="1"/>
  <c r="N234" i="2" s="1"/>
  <c r="L32" i="2"/>
  <c r="M32" i="2" s="1"/>
  <c r="N32" i="2" s="1"/>
  <c r="L30" i="2" l="1"/>
  <c r="M30" i="2" s="1"/>
  <c r="N30" i="2" s="1"/>
  <c r="L31" i="2"/>
  <c r="M31" i="2" s="1"/>
  <c r="N31" i="2" s="1"/>
  <c r="J26" i="2"/>
  <c r="L26" i="2" s="1"/>
  <c r="M26" i="2" s="1"/>
  <c r="N26" i="2" s="1"/>
  <c r="L28" i="2"/>
  <c r="M28" i="2" s="1"/>
  <c r="N28" i="2" s="1"/>
  <c r="J59" i="2"/>
  <c r="L59" i="2" s="1"/>
  <c r="M59" i="2" s="1"/>
  <c r="N59" i="2" s="1"/>
  <c r="J29" i="2"/>
  <c r="L29" i="2" s="1"/>
  <c r="M29" i="2" s="1"/>
  <c r="N29" i="2" s="1"/>
  <c r="J220" i="2" l="1"/>
  <c r="L220" i="2" s="1"/>
  <c r="J218" i="2"/>
  <c r="L218" i="2" s="1"/>
  <c r="J217" i="2"/>
  <c r="L217" i="2" s="1"/>
  <c r="L205" i="2"/>
  <c r="M205" i="2" s="1"/>
  <c r="N205" i="2" s="1"/>
  <c r="J204" i="2"/>
  <c r="L204" i="2" s="1"/>
  <c r="J203" i="2"/>
  <c r="L203" i="2" s="1"/>
  <c r="L202" i="2"/>
  <c r="J201" i="2"/>
  <c r="L201" i="2" s="1"/>
  <c r="J200" i="2"/>
  <c r="L200" i="2" s="1"/>
  <c r="L23" i="2"/>
  <c r="L22" i="2"/>
  <c r="L20" i="2"/>
  <c r="J25" i="2"/>
  <c r="L25" i="2" s="1"/>
  <c r="L15" i="2"/>
  <c r="L34" i="2"/>
  <c r="J60" i="2"/>
  <c r="L60" i="2" s="1"/>
  <c r="J61" i="2"/>
  <c r="L61" i="2" s="1"/>
  <c r="J62" i="2"/>
  <c r="L62" i="2" s="1"/>
  <c r="M218" i="2" l="1"/>
  <c r="N218" i="2" s="1"/>
  <c r="M203" i="2"/>
  <c r="N203" i="2" s="1"/>
  <c r="M200" i="2"/>
  <c r="N200" i="2" s="1"/>
  <c r="M204" i="2"/>
  <c r="N204" i="2" s="1"/>
  <c r="M201" i="2"/>
  <c r="N201" i="2" s="1"/>
  <c r="M202" i="2"/>
  <c r="N202" i="2" s="1"/>
  <c r="M217" i="2"/>
  <c r="N217" i="2" s="1"/>
  <c r="M220" i="2"/>
  <c r="N220" i="2" s="1"/>
  <c r="M20" i="2"/>
  <c r="N20" i="2" s="1"/>
  <c r="M22" i="2"/>
  <c r="N22" i="2" s="1"/>
  <c r="M23" i="2"/>
  <c r="N23" i="2" s="1"/>
  <c r="M34" i="2"/>
  <c r="N34" i="2" s="1"/>
  <c r="M15" i="2"/>
  <c r="N15" i="2" s="1"/>
  <c r="N14" i="2" s="1"/>
  <c r="M25" i="2"/>
  <c r="N25" i="2" s="1"/>
  <c r="M61" i="2"/>
  <c r="N61" i="2" s="1"/>
  <c r="M60" i="2"/>
  <c r="N60" i="2" s="1"/>
  <c r="M62" i="2"/>
  <c r="N62" i="2" s="1"/>
  <c r="J193" i="2"/>
  <c r="L193" i="2" s="1"/>
  <c r="J194" i="2"/>
  <c r="L194" i="2" s="1"/>
  <c r="J195" i="2"/>
  <c r="L195" i="2" s="1"/>
  <c r="J196" i="2"/>
  <c r="L196" i="2" s="1"/>
  <c r="J181" i="2"/>
  <c r="L181" i="2" s="1"/>
  <c r="J182" i="2"/>
  <c r="L182" i="2" s="1"/>
  <c r="J183" i="2"/>
  <c r="L183" i="2" s="1"/>
  <c r="J184" i="2"/>
  <c r="L184" i="2" s="1"/>
  <c r="J178" i="2"/>
  <c r="L178" i="2" s="1"/>
  <c r="N24" i="2" l="1"/>
  <c r="N19" i="2"/>
  <c r="N197" i="2"/>
  <c r="M196" i="2"/>
  <c r="N196" i="2" s="1"/>
  <c r="M195" i="2"/>
  <c r="N195" i="2" s="1"/>
  <c r="M194" i="2"/>
  <c r="N194" i="2" s="1"/>
  <c r="M193" i="2"/>
  <c r="N193" i="2" s="1"/>
  <c r="M184" i="2"/>
  <c r="N184" i="2" s="1"/>
  <c r="M182" i="2"/>
  <c r="N182" i="2" s="1"/>
  <c r="M183" i="2"/>
  <c r="N183" i="2" s="1"/>
  <c r="M181" i="2"/>
  <c r="N181" i="2" s="1"/>
  <c r="M178" i="2"/>
  <c r="N178" i="2" s="1"/>
  <c r="L233" i="2" l="1"/>
  <c r="L235" i="2"/>
  <c r="L232" i="2"/>
  <c r="L231" i="2"/>
  <c r="L230" i="2"/>
  <c r="L229" i="2"/>
  <c r="L227" i="2"/>
  <c r="L226" i="2"/>
  <c r="L228" i="2"/>
  <c r="L225" i="2"/>
  <c r="M232" i="2" l="1"/>
  <c r="N232" i="2" s="1"/>
  <c r="M225" i="2"/>
  <c r="N225" i="2" s="1"/>
  <c r="M229" i="2"/>
  <c r="N229" i="2" s="1"/>
  <c r="M233" i="2"/>
  <c r="N233" i="2" s="1"/>
  <c r="M227" i="2"/>
  <c r="N227" i="2" s="1"/>
  <c r="M228" i="2"/>
  <c r="N228" i="2" s="1"/>
  <c r="M230" i="2"/>
  <c r="N230" i="2" s="1"/>
  <c r="M226" i="2"/>
  <c r="N226" i="2" s="1"/>
  <c r="M231" i="2"/>
  <c r="N231" i="2" s="1"/>
  <c r="M235" i="2"/>
  <c r="N235" i="2" s="1"/>
  <c r="J103" i="2" l="1"/>
  <c r="J122" i="2"/>
  <c r="L122" i="2" s="1"/>
  <c r="J123" i="2"/>
  <c r="L123" i="2" s="1"/>
  <c r="J124" i="2"/>
  <c r="L124" i="2" s="1"/>
  <c r="J125" i="2"/>
  <c r="L125" i="2" s="1"/>
  <c r="J128" i="2"/>
  <c r="L128" i="2" s="1"/>
  <c r="J129" i="2"/>
  <c r="L129" i="2" s="1"/>
  <c r="J130" i="2"/>
  <c r="L130" i="2" s="1"/>
  <c r="J131" i="2"/>
  <c r="L131" i="2" s="1"/>
  <c r="J134" i="2"/>
  <c r="L134" i="2" s="1"/>
  <c r="J135" i="2"/>
  <c r="L135" i="2" s="1"/>
  <c r="J163" i="2"/>
  <c r="L163" i="2" s="1"/>
  <c r="J164" i="2"/>
  <c r="L164" i="2" s="1"/>
  <c r="J167" i="2"/>
  <c r="L167" i="2" s="1"/>
  <c r="J168" i="2"/>
  <c r="L168" i="2" s="1"/>
  <c r="L103" i="2" l="1"/>
  <c r="M103" i="2" s="1"/>
  <c r="M168" i="2"/>
  <c r="N168" i="2" s="1"/>
  <c r="M164" i="2"/>
  <c r="N164" i="2" s="1"/>
  <c r="M134" i="2"/>
  <c r="N134" i="2" s="1"/>
  <c r="M130" i="2"/>
  <c r="N130" i="2" s="1"/>
  <c r="M128" i="2"/>
  <c r="N128" i="2" s="1"/>
  <c r="M124" i="2"/>
  <c r="N124" i="2" s="1"/>
  <c r="M122" i="2"/>
  <c r="N122" i="2" s="1"/>
  <c r="M167" i="2"/>
  <c r="N167" i="2" s="1"/>
  <c r="M163" i="2"/>
  <c r="N163" i="2" s="1"/>
  <c r="M135" i="2"/>
  <c r="N135" i="2" s="1"/>
  <c r="M131" i="2"/>
  <c r="N131" i="2" s="1"/>
  <c r="M129" i="2"/>
  <c r="N129" i="2" s="1"/>
  <c r="M125" i="2"/>
  <c r="N125" i="2" s="1"/>
  <c r="M123" i="2"/>
  <c r="N123" i="2" s="1"/>
  <c r="N103" i="2" l="1"/>
  <c r="J177" i="2"/>
  <c r="L177" i="2" s="1"/>
  <c r="J176" i="2"/>
  <c r="L176" i="2" s="1"/>
  <c r="L175" i="2"/>
  <c r="J171" i="2"/>
  <c r="L171" i="2" s="1"/>
  <c r="J114" i="2"/>
  <c r="L114" i="2" s="1"/>
  <c r="J99" i="2"/>
  <c r="L99" i="2" s="1"/>
  <c r="J58" i="2"/>
  <c r="L58" i="2" s="1"/>
  <c r="J57" i="2"/>
  <c r="L57" i="2" s="1"/>
  <c r="J102" i="2"/>
  <c r="L102" i="2" s="1"/>
  <c r="L224" i="2"/>
  <c r="L223" i="2"/>
  <c r="L222" i="2"/>
  <c r="J100" i="2"/>
  <c r="L100" i="2" s="1"/>
  <c r="J110" i="2"/>
  <c r="L110" i="2" s="1"/>
  <c r="L56" i="2"/>
  <c r="J55" i="2"/>
  <c r="L55" i="2" s="1"/>
  <c r="J54" i="2"/>
  <c r="L54" i="2" s="1"/>
  <c r="M176" i="2" l="1"/>
  <c r="N176" i="2" s="1"/>
  <c r="M177" i="2"/>
  <c r="N177" i="2" s="1"/>
  <c r="M54" i="2"/>
  <c r="N54" i="2" s="1"/>
  <c r="M55" i="2"/>
  <c r="N55" i="2" s="1"/>
  <c r="M56" i="2"/>
  <c r="N56" i="2" s="1"/>
  <c r="M110" i="2"/>
  <c r="N110" i="2" s="1"/>
  <c r="M100" i="2"/>
  <c r="N100" i="2" s="1"/>
  <c r="M222" i="2"/>
  <c r="N222" i="2" s="1"/>
  <c r="M223" i="2"/>
  <c r="N223" i="2" s="1"/>
  <c r="M224" i="2"/>
  <c r="N224" i="2" s="1"/>
  <c r="M102" i="2"/>
  <c r="N102" i="2" s="1"/>
  <c r="M57" i="2"/>
  <c r="N57" i="2" s="1"/>
  <c r="M58" i="2"/>
  <c r="N58" i="2" s="1"/>
  <c r="M99" i="2"/>
  <c r="N99" i="2" s="1"/>
  <c r="M114" i="2"/>
  <c r="N114" i="2" s="1"/>
  <c r="M171" i="2"/>
  <c r="N171" i="2" s="1"/>
  <c r="M173" i="2"/>
  <c r="N173" i="2" s="1"/>
  <c r="M175" i="2"/>
  <c r="N175" i="2" s="1"/>
  <c r="N221" i="2" l="1"/>
  <c r="N35" i="2" l="1"/>
  <c r="N236" i="2" s="1"/>
</calcChain>
</file>

<file path=xl/sharedStrings.xml><?xml version="1.0" encoding="utf-8"?>
<sst xmlns="http://schemas.openxmlformats.org/spreadsheetml/2006/main" count="650" uniqueCount="360">
  <si>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</si>
  <si>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</si>
  <si>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</si>
  <si>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</si>
  <si>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</si>
  <si>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</si>
  <si>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</si>
  <si>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</si>
  <si>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</si>
  <si>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</si>
  <si>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</si>
  <si>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</si>
  <si>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</si>
  <si>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</si>
  <si>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</si>
  <si>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</si>
  <si>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</si>
  <si>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</si>
  <si>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</si>
  <si>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</si>
  <si>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</si>
  <si>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</si>
  <si>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NEGRO</t>
  </si>
  <si>
    <t>CANON 119 HIGH</t>
  </si>
  <si>
    <t>LEXMARX X464</t>
  </si>
  <si>
    <t>HP LASER JEP P 1102 W</t>
  </si>
  <si>
    <t>ROJO</t>
  </si>
  <si>
    <t>AMARILLO</t>
  </si>
  <si>
    <t>AZUL</t>
  </si>
  <si>
    <t>PAPEL HIGIENICO JUMBO 12/1</t>
  </si>
  <si>
    <t>PAPEL TOALLA CENTER PULL JUMBO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</si>
  <si>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</si>
  <si>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</si>
  <si>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</si>
  <si>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</si>
  <si>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</si>
  <si>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</si>
  <si>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</si>
  <si>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</si>
  <si>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</si>
  <si>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</si>
  <si>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</si>
  <si>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</si>
  <si>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</si>
  <si>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</si>
  <si>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</si>
  <si>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</si>
  <si>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</si>
  <si>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</si>
  <si>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</si>
  <si>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</si>
  <si>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</si>
  <si>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</si>
  <si>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</si>
  <si>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</si>
  <si>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</si>
  <si>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</si>
  <si>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</si>
  <si>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</si>
  <si>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</si>
  <si>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</si>
  <si>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</si>
  <si>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</si>
  <si>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</si>
  <si>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 xml:space="preserve">Negro </t>
  </si>
  <si>
    <t xml:space="preserve">Amarillo </t>
  </si>
  <si>
    <t xml:space="preserve">Rojo </t>
  </si>
  <si>
    <t xml:space="preserve">Azul </t>
  </si>
  <si>
    <t>Cartucho 305  láser Pro 400 color </t>
  </si>
  <si>
    <t>Negro </t>
  </si>
  <si>
    <t>Cartucho 131 A  color imageclass Mf 8280 cw  hay 3  de esa </t>
  </si>
  <si>
    <t>CARTUCHO 22   Hp Deskjet D1560</t>
  </si>
  <si>
    <t xml:space="preserve">De color </t>
  </si>
  <si>
    <t>De color </t>
  </si>
  <si>
    <t>Cartucho 61.  Hp Deskjet  1056 </t>
  </si>
  <si>
    <t>Cartucho 60.  Hp Deskjet  1056 </t>
  </si>
  <si>
    <t>BOLIGRAFO NEGRO</t>
  </si>
  <si>
    <t>PAQUETE DE CAFÉ</t>
  </si>
  <si>
    <t>CAJA DE TE BADIA Y MONDAISA</t>
  </si>
  <si>
    <t>FUNDA DE LECHE MILEX EN POLVO</t>
  </si>
  <si>
    <t>FUNDA DE MENTA PERULINA</t>
  </si>
  <si>
    <t>FRASCO CREMORA 22 OZ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</si>
  <si>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</si>
  <si>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</si>
  <si>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</si>
  <si>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</si>
  <si>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</si>
  <si>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</si>
  <si>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</si>
  <si>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</si>
  <si>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</si>
  <si>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</si>
  <si>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 xml:space="preserve">MISTOLIN FABULOSO </t>
  </si>
  <si>
    <t>GALON DE CLORO CLORO</t>
  </si>
  <si>
    <t>SERVILLETAS DE MESA 500/1</t>
  </si>
  <si>
    <t>JABON LIQUIDO PARA FREGAR</t>
  </si>
  <si>
    <t>LASR JEP 126 A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</si>
  <si>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</si>
  <si>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</si>
  <si>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</si>
  <si>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</si>
  <si>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</si>
  <si>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</si>
  <si>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</si>
  <si>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</si>
  <si>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</si>
  <si>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</si>
  <si>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</si>
  <si>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</si>
  <si>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</si>
  <si>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</si>
  <si>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</si>
  <si>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</si>
  <si>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0075</t>
  </si>
  <si>
    <t>4/27/2018</t>
  </si>
  <si>
    <t>0060</t>
  </si>
  <si>
    <t>0059</t>
  </si>
  <si>
    <t>0074</t>
  </si>
  <si>
    <t>0073</t>
  </si>
  <si>
    <t>0072</t>
  </si>
  <si>
    <t>007</t>
  </si>
  <si>
    <t>0053</t>
  </si>
  <si>
    <t>0052</t>
  </si>
  <si>
    <t>0051</t>
  </si>
  <si>
    <t>0050</t>
  </si>
  <si>
    <t>0028</t>
  </si>
  <si>
    <t>0027</t>
  </si>
  <si>
    <t>0029</t>
  </si>
  <si>
    <t>0030</t>
  </si>
  <si>
    <t>0031</t>
  </si>
  <si>
    <t>0032</t>
  </si>
  <si>
    <t>0092</t>
  </si>
  <si>
    <t>0093</t>
  </si>
  <si>
    <t>0094</t>
  </si>
  <si>
    <t>0095</t>
  </si>
  <si>
    <t>0096</t>
  </si>
  <si>
    <t>0097</t>
  </si>
  <si>
    <t>0098</t>
  </si>
  <si>
    <t>0099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</si>
  <si>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</si>
  <si>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</si>
  <si>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</si>
  <si>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</si>
  <si>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</si>
  <si>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</si>
  <si>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</si>
  <si>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</si>
  <si>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</si>
  <si>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</si>
  <si>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</si>
  <si>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</si>
  <si>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</si>
  <si>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</si>
  <si>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</si>
  <si>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</si>
  <si>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</si>
  <si>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</si>
  <si>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</si>
  <si>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</si>
  <si>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</si>
  <si>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</si>
  <si>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</si>
  <si>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</si>
  <si>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</si>
  <si>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</si>
  <si>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</si>
  <si>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</si>
  <si>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</si>
  <si>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</si>
  <si>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</si>
  <si>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</si>
  <si>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</si>
  <si>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</si>
  <si>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</si>
  <si>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</si>
  <si>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</si>
  <si>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</si>
  <si>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</si>
  <si>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</si>
  <si>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</si>
  <si>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</si>
  <si>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</si>
  <si>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</si>
  <si>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</si>
  <si>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</si>
  <si>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</si>
  <si>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</si>
  <si>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</si>
  <si>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</si>
  <si>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</si>
  <si>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</si>
  <si>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</si>
  <si>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</si>
  <si>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</si>
  <si>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</si>
  <si>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</si>
  <si>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</si>
  <si>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</si>
  <si>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</si>
  <si>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</si>
  <si>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</si>
  <si>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</si>
  <si>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</si>
  <si>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</si>
  <si>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</si>
  <si>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</si>
  <si>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ETIQUETAS AUTOADHESIVAS PARA FOLDER</t>
  </si>
  <si>
    <t>COLO LASER JET PRO MFP M130</t>
  </si>
  <si>
    <t>05/27/2019</t>
  </si>
  <si>
    <t>05/27/2020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</si>
  <si>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</si>
  <si>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</si>
  <si>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</si>
  <si>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</si>
  <si>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</si>
  <si>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</si>
  <si>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</si>
  <si>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RETARDADOR DE PINTURA1</t>
  </si>
  <si>
    <t>CANO MADEOLEO NO.2 CAOBA AMERICANA 100G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</si>
  <si>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</si>
  <si>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</si>
  <si>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</si>
  <si>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</si>
  <si>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</si>
  <si>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</si>
  <si>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</si>
  <si>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</si>
  <si>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</si>
  <si>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</si>
  <si>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</si>
  <si>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</si>
  <si>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</si>
  <si>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</si>
  <si>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</si>
  <si>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</si>
  <si>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</si>
  <si>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</si>
  <si>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</si>
  <si>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</si>
  <si>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</si>
  <si>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</si>
  <si>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</si>
  <si>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</si>
  <si>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</si>
  <si>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</si>
  <si>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</si>
  <si>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</si>
  <si>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</si>
  <si>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</si>
  <si>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</si>
  <si>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</si>
  <si>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</si>
  <si>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</si>
  <si>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</si>
  <si>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</si>
  <si>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</si>
  <si>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</si>
  <si>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</si>
  <si>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</si>
  <si>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</si>
  <si>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</si>
  <si>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r>
      <t xml:space="preserve">  </t>
    </r>
    <r>
      <rPr>
        <b/>
        <sz val="12"/>
        <color theme="1"/>
        <rFont val="Times New Roman"/>
        <family val="1"/>
      </rPr>
      <t xml:space="preserve"> </t>
    </r>
  </si>
  <si>
    <t xml:space="preserve">   </t>
  </si>
  <si>
    <t xml:space="preserve">   Aprobado por: </t>
  </si>
  <si>
    <t>FUNDA 28X34 30 GALONES CALIBRE 120</t>
  </si>
  <si>
    <t>AGEDA 15/2 AÑO 2020</t>
  </si>
  <si>
    <t>COLO LASER JET PRO MFP 410</t>
  </si>
  <si>
    <t>MEMORIA DDR3 4GB KINGSTON</t>
  </si>
  <si>
    <t>DISCO DURO DE 1,0 TERA SEAGATE</t>
  </si>
  <si>
    <t>FUNDA #55 PLASTICA  PARA SAFACON</t>
  </si>
  <si>
    <t xml:space="preserve">  </t>
  </si>
  <si>
    <t>04/27/2019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</si>
  <si>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</si>
  <si>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</si>
  <si>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</si>
  <si>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</si>
  <si>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</si>
  <si>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</si>
  <si>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</si>
  <si>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</si>
  <si>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</si>
  <si>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</si>
  <si>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</si>
  <si>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</si>
  <si>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</si>
  <si>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</si>
  <si>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PAPEL CARBON 81/2X11 NEGRO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</si>
  <si>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</si>
  <si>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</si>
  <si>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</si>
  <si>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</si>
  <si>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</si>
  <si>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</si>
  <si>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</si>
  <si>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</si>
  <si>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 xml:space="preserve">                   Realizado por: </t>
  </si>
  <si>
    <r>
      <rPr>
        <b/>
        <sz val="10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10"/>
        <color theme="1"/>
        <rFont val="Calibri"/>
        <family val="2"/>
        <scheme val="minor"/>
      </rPr>
      <t xml:space="preserve">   
</t>
    </r>
    <r>
      <rPr>
        <b/>
        <sz val="10"/>
        <color theme="1"/>
        <rFont val="Calibri"/>
        <family val="2"/>
        <scheme val="minor"/>
      </rPr>
      <t>E-Mail: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Ecaba@sgn.gob.do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Web Site: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www.sgn.gob.do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RNC: 430098329</t>
    </r>
    <r>
      <rPr>
        <sz val="11"/>
        <color theme="1"/>
        <rFont val="Calibri"/>
        <family val="2"/>
        <scheme val="minor"/>
      </rPr>
      <t xml:space="preserve">
</t>
    </r>
  </si>
  <si>
    <t>16/032021</t>
  </si>
  <si>
    <t>RESMA DE PAPEL HILO AMARILLO  8/11</t>
  </si>
  <si>
    <t>CINTA ADHESIVA 2/100 CLEAR (GRANDES)</t>
  </si>
  <si>
    <t>REGLAS (PEQUENA)</t>
  </si>
  <si>
    <t>TINTA 954</t>
  </si>
  <si>
    <t xml:space="preserve">AZUL </t>
  </si>
  <si>
    <t>TINTA 920</t>
  </si>
  <si>
    <t>TINTA 711</t>
  </si>
  <si>
    <t>NEGRA</t>
  </si>
  <si>
    <t>AMARILLLO</t>
  </si>
  <si>
    <t>NO DEFINIDO</t>
  </si>
  <si>
    <t>FUNDA 4X24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</si>
  <si>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</si>
  <si>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</si>
  <si>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</si>
  <si>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</si>
  <si>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</si>
  <si>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</si>
  <si>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</si>
  <si>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</si>
  <si>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</si>
  <si>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</si>
  <si>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</si>
  <si>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</si>
  <si>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</si>
  <si>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</si>
  <si>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</si>
  <si>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</si>
  <si>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</si>
  <si>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</si>
  <si>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CJ</t>
  </si>
  <si>
    <t>BASE COMP</t>
  </si>
  <si>
    <t>REGLAS GRANDES</t>
  </si>
  <si>
    <t>CORRECTOR TIPO PENS</t>
  </si>
  <si>
    <t>LIBRETA RAYADA 8/1/2 X 11</t>
  </si>
  <si>
    <t>FUNDA 2x12</t>
  </si>
  <si>
    <t xml:space="preserve">TONER </t>
  </si>
  <si>
    <t>UNID</t>
  </si>
  <si>
    <t>CB-540 A</t>
  </si>
  <si>
    <t>CB-541 A</t>
  </si>
  <si>
    <t>CARPETA   NEGRA</t>
  </si>
  <si>
    <t>COBER DE TABLET</t>
  </si>
  <si>
    <t>SOBRE DE CARTA DE HILO</t>
  </si>
  <si>
    <t>SOBRE DE CARTA BLANCO</t>
  </si>
  <si>
    <t xml:space="preserve">           Jose Agustin Cruz                                                                                            Fernando Gonzalez Sanchez                        </t>
  </si>
  <si>
    <t xml:space="preserve">          Analista Financiero                                                                                 Enc. Depto. Administrativo Financiero           </t>
  </si>
  <si>
    <t xml:space="preserve">Espiral 12 CM </t>
  </si>
  <si>
    <t>Espiral 14 CM</t>
  </si>
  <si>
    <t>Espiral 25 CM</t>
  </si>
  <si>
    <t xml:space="preserve">      RELACION DE INVETARIO DE MATERIAL GASTABLE, TRIMESTRE ABRIL / JUNIO / 2021</t>
  </si>
  <si>
    <t>DETERGENTE EN POLVO 5 LIBRA</t>
  </si>
  <si>
    <t>FUNDA</t>
  </si>
  <si>
    <t>20/04/2021</t>
  </si>
  <si>
    <t>LYSOL DESINF</t>
  </si>
  <si>
    <t>AEROSOL 19 OZ</t>
  </si>
  <si>
    <t>CF-213A ROJO</t>
  </si>
  <si>
    <t>CF-212 A AMARILLO</t>
  </si>
  <si>
    <t>CF-211A AZUL</t>
  </si>
  <si>
    <t>CB-542 A AMARILLO</t>
  </si>
  <si>
    <t>Negro ( CE 410 A)</t>
  </si>
  <si>
    <t>Azul (CE 411 A)</t>
  </si>
  <si>
    <t>Rojo ( CE 413 A)</t>
  </si>
  <si>
    <t>Amarillo (CE412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</si>
</sst>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22222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22222"/>
      <name val="Times New Roman"/>
      <family val="1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5" xfId="0" applyFill="1" applyBorder="1"/>
    <xf numFmtId="0" fontId="3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4" fontId="5" fillId="2" borderId="6" xfId="0" applyNumberFormat="1" applyFont="1" applyFill="1" applyBorder="1" applyAlignment="1">
      <alignment horizontal="left" vertical="center" wrapText="1" indent="1"/>
    </xf>
    <xf numFmtId="4" fontId="3" fillId="2" borderId="6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5" fillId="0" borderId="0" xfId="0" applyFont="1"/>
    <xf numFmtId="0" fontId="15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14" fontId="6" fillId="0" borderId="4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/>
    </xf>
    <xf numFmtId="0" fontId="0" fillId="4" borderId="5" xfId="0" applyFill="1" applyBorder="1"/>
    <xf numFmtId="0" fontId="0" fillId="4" borderId="6" xfId="0" applyFill="1" applyBorder="1"/>
    <xf numFmtId="0" fontId="3" fillId="4" borderId="6" xfId="0" applyFont="1" applyFill="1" applyBorder="1" applyAlignment="1">
      <alignment vertical="center"/>
    </xf>
    <xf numFmtId="4" fontId="0" fillId="4" borderId="11" xfId="0" applyNumberFormat="1" applyFill="1" applyBorder="1"/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19" fillId="0" borderId="0" xfId="0" applyFont="1" applyAlignme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14" fillId="0" borderId="3" xfId="0" applyNumberFormat="1" applyFont="1" applyBorder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0" fillId="5" borderId="10" xfId="0" applyFill="1" applyBorder="1"/>
    <xf numFmtId="0" fontId="5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 indent="4"/>
    </xf>
    <xf numFmtId="0" fontId="3" fillId="5" borderId="17" xfId="0" applyFont="1" applyFill="1" applyBorder="1" applyAlignment="1">
      <alignment horizontal="left" vertical="center" wrapText="1" indent="4"/>
    </xf>
    <xf numFmtId="0" fontId="8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4" fontId="6" fillId="0" borderId="2" xfId="0" applyNumberFormat="1" applyFont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left" vertical="top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0" fillId="5" borderId="0" xfId="0" applyFill="1"/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/>
    <xf numFmtId="4" fontId="3" fillId="5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0" fillId="3" borderId="1" xfId="0" applyFill="1" applyBorder="1"/>
    <xf numFmtId="0" fontId="1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5" fillId="0" borderId="0" xfId="0" applyFont="1" applyBorder="1"/>
    <xf numFmtId="0" fontId="25" fillId="0" borderId="0" xfId="0" applyFont="1"/>
    <xf numFmtId="0" fontId="25" fillId="3" borderId="0" xfId="0" applyFont="1" applyFill="1" applyBorder="1"/>
    <xf numFmtId="0" fontId="25" fillId="3" borderId="0" xfId="0" applyFont="1" applyFill="1"/>
    <xf numFmtId="0" fontId="25" fillId="3" borderId="3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5" fillId="3" borderId="1" xfId="0" applyFont="1" applyFill="1" applyBorder="1"/>
    <xf numFmtId="49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/>
    </xf>
    <xf numFmtId="0" fontId="29" fillId="3" borderId="1" xfId="0" applyFont="1" applyFill="1" applyBorder="1"/>
    <xf numFmtId="0" fontId="28" fillId="3" borderId="1" xfId="0" applyFont="1" applyFill="1" applyBorder="1"/>
    <xf numFmtId="14" fontId="3" fillId="0" borderId="3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/>
    <xf numFmtId="0" fontId="28" fillId="3" borderId="0" xfId="0" applyFont="1" applyFill="1"/>
    <xf numFmtId="0" fontId="13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4" fontId="0" fillId="0" borderId="4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4" fontId="28" fillId="0" borderId="2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1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54790</xdr:colOff>
      <xdr:row>0</xdr:row>
      <xdr:rowOff>9525</xdr:rowOff>
    </xdr:from>
    <xdr:to>
      <xdr:col>8</xdr:col>
      <xdr:colOff>304800</xdr:colOff>
      <xdr:row>5</xdr:row>
      <xdr:rowOff>38100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165" y="9525"/>
          <a:ext cx="176448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0</xdr:row>
      <xdr:rowOff>66674</xdr:rowOff>
    </xdr:from>
    <xdr:to>
      <xdr:col>4</xdr:col>
      <xdr:colOff>1028700</xdr:colOff>
      <xdr:row>5</xdr:row>
      <xdr:rowOff>9525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1924050" y="66674"/>
          <a:ext cx="2076450" cy="933451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xmlns="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247"/>
  <sheetViews>
    <sheetView tabSelected="1" workbookViewId="0">
      <selection activeCell="K14" sqref="K14"/>
    </sheetView>
  </sheetViews>
  <sheetFormatPr baseColWidth="10" defaultRowHeight="15" x14ac:dyDescent="0.25"/>
  <cols>
    <col min="1" max="2" width="10.85546875" customWidth="1"/>
    <col min="3" max="4" width="11.42578125" customWidth="1"/>
    <col min="5" max="5" width="34.140625" customWidth="1"/>
    <col min="6" max="6" width="1.28515625" hidden="1" customWidth="1"/>
    <col min="7" max="7" width="12.42578125" customWidth="1"/>
    <col min="8" max="8" width="11.28515625" customWidth="1"/>
    <col min="10" max="11" width="11.42578125" customWidth="1"/>
    <col min="12" max="12" width="13.28515625" customWidth="1"/>
    <col min="13" max="13" width="11.42578125" customWidth="1"/>
    <col min="14" max="14" width="13.5703125" customWidth="1"/>
    <col min="15" max="16" width="11.42578125" hidden="1" customWidth="1"/>
  </cols>
  <sheetData>
    <row r="1" spans="2:16" ht="18" customHeight="1" x14ac:dyDescent="0.25">
      <c r="B1" s="1" t="s">
        <v>37</v>
      </c>
      <c r="C1" s="1"/>
      <c r="D1" s="1"/>
      <c r="E1" s="1"/>
      <c r="I1" s="177" t="s">
        <v>296</v>
      </c>
      <c r="J1" s="177"/>
      <c r="K1" s="177"/>
      <c r="L1" s="177"/>
      <c r="M1" s="177"/>
      <c r="N1" s="90"/>
      <c r="O1" s="90"/>
      <c r="P1" s="90"/>
    </row>
    <row r="2" spans="2:16" x14ac:dyDescent="0.25">
      <c r="I2" s="177"/>
      <c r="J2" s="177"/>
      <c r="K2" s="177"/>
      <c r="L2" s="177"/>
      <c r="M2" s="177"/>
      <c r="N2" s="90"/>
      <c r="O2" s="90"/>
      <c r="P2" s="90"/>
    </row>
    <row r="3" spans="2:16" ht="15" customHeight="1" x14ac:dyDescent="0.25">
      <c r="B3" s="2" t="s">
        <v>38</v>
      </c>
      <c r="C3" s="2"/>
      <c r="D3" s="2"/>
      <c r="E3" s="2"/>
      <c r="I3" s="177"/>
      <c r="J3" s="177"/>
      <c r="K3" s="177"/>
      <c r="L3" s="177"/>
      <c r="M3" s="177"/>
      <c r="N3" s="90"/>
      <c r="O3" s="90"/>
      <c r="P3" s="90"/>
    </row>
    <row r="4" spans="2:16" x14ac:dyDescent="0.25">
      <c r="I4" s="177"/>
      <c r="J4" s="177"/>
      <c r="K4" s="177"/>
      <c r="L4" s="177"/>
      <c r="M4" s="177"/>
      <c r="N4" s="90"/>
      <c r="O4" s="90"/>
      <c r="P4" s="90"/>
    </row>
    <row r="5" spans="2:16" x14ac:dyDescent="0.25">
      <c r="I5" s="177"/>
      <c r="J5" s="177"/>
      <c r="K5" s="177"/>
      <c r="L5" s="177"/>
      <c r="M5" s="177"/>
      <c r="N5" s="90"/>
      <c r="O5" s="90"/>
      <c r="P5" s="90"/>
    </row>
    <row r="6" spans="2:16" ht="15" customHeight="1" x14ac:dyDescent="0.25">
      <c r="C6" s="2"/>
      <c r="D6" s="2"/>
      <c r="E6" s="2"/>
      <c r="I6" s="177"/>
      <c r="J6" s="177"/>
      <c r="K6" s="177"/>
      <c r="L6" s="177"/>
      <c r="M6" s="177"/>
      <c r="N6" s="90"/>
      <c r="O6" s="90"/>
      <c r="P6" s="90"/>
    </row>
    <row r="7" spans="2:16" ht="15" customHeight="1" x14ac:dyDescent="0.25">
      <c r="B7" s="179" t="s">
        <v>260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2:16" ht="15" customHeight="1" x14ac:dyDescent="0.25">
      <c r="B8" s="2" t="s">
        <v>39</v>
      </c>
      <c r="C8" s="2" t="s">
        <v>172</v>
      </c>
      <c r="D8" s="2" t="s">
        <v>270</v>
      </c>
      <c r="F8" s="55"/>
      <c r="G8" s="75"/>
      <c r="H8" s="55"/>
      <c r="I8" s="55"/>
      <c r="J8" s="66"/>
      <c r="K8" s="54"/>
      <c r="L8" s="19"/>
      <c r="M8" s="19"/>
    </row>
    <row r="9" spans="2:16" ht="9.75" customHeight="1" x14ac:dyDescent="0.25">
      <c r="B9" s="2"/>
      <c r="C9" s="2"/>
      <c r="D9" s="2"/>
      <c r="F9" s="55"/>
      <c r="G9" s="75"/>
      <c r="H9" s="55"/>
      <c r="I9" s="55"/>
      <c r="J9" s="66"/>
      <c r="K9" s="54"/>
      <c r="L9" s="19"/>
      <c r="M9" s="19"/>
    </row>
    <row r="10" spans="2:16" ht="15.75" customHeight="1" x14ac:dyDescent="0.25">
      <c r="B10" s="178" t="s">
        <v>346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spans="2:16" ht="7.5" customHeight="1" thickBot="1" x14ac:dyDescent="0.3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2:16" ht="9" customHeight="1" thickBot="1" x14ac:dyDescent="0.3">
      <c r="B12" s="77" t="s">
        <v>50</v>
      </c>
      <c r="C12" s="77" t="s">
        <v>48</v>
      </c>
      <c r="D12" s="77" t="s">
        <v>50</v>
      </c>
      <c r="E12" s="78" t="s">
        <v>61</v>
      </c>
      <c r="F12" s="79"/>
      <c r="G12" s="80" t="s">
        <v>0</v>
      </c>
      <c r="H12" s="81"/>
      <c r="I12" s="82"/>
      <c r="J12" s="83" t="s">
        <v>1</v>
      </c>
      <c r="K12" s="84"/>
      <c r="L12" s="84"/>
      <c r="M12" s="84"/>
      <c r="N12" s="85"/>
    </row>
    <row r="13" spans="2:16" ht="15.75" thickBot="1" x14ac:dyDescent="0.3">
      <c r="B13" s="77" t="s">
        <v>178</v>
      </c>
      <c r="C13" s="77" t="s">
        <v>49</v>
      </c>
      <c r="D13" s="77" t="s">
        <v>180</v>
      </c>
      <c r="E13" s="78"/>
      <c r="F13" s="79"/>
      <c r="G13" s="86" t="s">
        <v>62</v>
      </c>
      <c r="H13" s="87" t="s">
        <v>2</v>
      </c>
      <c r="I13" s="87" t="s">
        <v>3</v>
      </c>
      <c r="J13" s="87" t="s">
        <v>4</v>
      </c>
      <c r="K13" s="87" t="s">
        <v>41</v>
      </c>
      <c r="L13" s="88" t="s">
        <v>42</v>
      </c>
      <c r="M13" s="87" t="s">
        <v>40</v>
      </c>
      <c r="N13" s="89" t="s">
        <v>5</v>
      </c>
    </row>
    <row r="14" spans="2:16" ht="15.75" customHeight="1" thickBot="1" x14ac:dyDescent="0.3">
      <c r="B14" s="51"/>
      <c r="C14" s="13"/>
      <c r="D14" s="183" t="s">
        <v>181</v>
      </c>
      <c r="E14" s="183"/>
      <c r="F14" s="52"/>
      <c r="G14" s="53"/>
      <c r="H14" s="13"/>
      <c r="I14" s="13"/>
      <c r="J14" s="13"/>
      <c r="K14" s="13"/>
      <c r="L14" s="13"/>
      <c r="M14" s="13"/>
      <c r="N14" s="31">
        <f>SUM(N15:N18)</f>
        <v>199089.6</v>
      </c>
    </row>
    <row r="15" spans="2:16" ht="15" customHeight="1" x14ac:dyDescent="0.25">
      <c r="B15" s="56">
        <v>44006</v>
      </c>
      <c r="C15" s="26" t="s">
        <v>97</v>
      </c>
      <c r="D15" s="56">
        <v>44006</v>
      </c>
      <c r="E15" s="10" t="s">
        <v>7</v>
      </c>
      <c r="F15" s="11"/>
      <c r="G15" s="149" t="str">
        <f>G20</f>
        <v>PQT.</v>
      </c>
      <c r="H15" s="12">
        <f>32+24</f>
        <v>56</v>
      </c>
      <c r="I15" s="12">
        <v>3</v>
      </c>
      <c r="J15" s="12">
        <f>H15-I15</f>
        <v>53</v>
      </c>
      <c r="K15" s="20">
        <v>1992</v>
      </c>
      <c r="L15" s="20">
        <f>J15*K15</f>
        <v>105576</v>
      </c>
      <c r="M15" s="20">
        <f>L15*18%</f>
        <v>19003.68</v>
      </c>
      <c r="N15" s="20">
        <f>L15+M15</f>
        <v>124579.68</v>
      </c>
    </row>
    <row r="16" spans="2:16" ht="15" customHeight="1" x14ac:dyDescent="0.25">
      <c r="B16" s="56">
        <v>44006</v>
      </c>
      <c r="C16" s="29" t="s">
        <v>98</v>
      </c>
      <c r="D16" s="56">
        <v>44006</v>
      </c>
      <c r="E16" s="10" t="s">
        <v>294</v>
      </c>
      <c r="F16" s="36"/>
      <c r="G16" s="12" t="str">
        <f>G20</f>
        <v>PQT.</v>
      </c>
      <c r="H16" s="12">
        <v>308</v>
      </c>
      <c r="I16" s="17">
        <v>52</v>
      </c>
      <c r="J16" s="12">
        <f>H16-I16</f>
        <v>256</v>
      </c>
      <c r="K16" s="20">
        <v>241.5</v>
      </c>
      <c r="L16" s="20">
        <f>J16*K16</f>
        <v>61824</v>
      </c>
      <c r="M16" s="20">
        <f>L16*18%</f>
        <v>11128.32</v>
      </c>
      <c r="N16" s="20">
        <f>L16+M16</f>
        <v>72952.320000000007</v>
      </c>
    </row>
    <row r="17" spans="2:14" ht="15" customHeight="1" x14ac:dyDescent="0.25">
      <c r="B17" s="56">
        <v>44006</v>
      </c>
      <c r="C17" s="29" t="s">
        <v>98</v>
      </c>
      <c r="D17" s="56" t="s">
        <v>297</v>
      </c>
      <c r="E17" s="18" t="s">
        <v>298</v>
      </c>
      <c r="F17" s="36"/>
      <c r="G17" s="14" t="s">
        <v>63</v>
      </c>
      <c r="H17" s="7">
        <v>2</v>
      </c>
      <c r="I17" s="17">
        <v>1</v>
      </c>
      <c r="J17" s="12">
        <f>H17-I17</f>
        <v>1</v>
      </c>
      <c r="K17" s="20">
        <v>440</v>
      </c>
      <c r="L17" s="20">
        <f>+K17*J17</f>
        <v>440</v>
      </c>
      <c r="M17" s="20">
        <f>L17*18%</f>
        <v>79.2</v>
      </c>
      <c r="N17" s="20">
        <f>L17+M17</f>
        <v>519.20000000000005</v>
      </c>
    </row>
    <row r="18" spans="2:14" ht="15" customHeight="1" x14ac:dyDescent="0.25">
      <c r="B18" s="56">
        <v>44006</v>
      </c>
      <c r="C18" s="29" t="s">
        <v>98</v>
      </c>
      <c r="D18" s="56">
        <v>44006</v>
      </c>
      <c r="E18" s="18" t="s">
        <v>288</v>
      </c>
      <c r="F18" s="36"/>
      <c r="G18" s="17" t="s">
        <v>63</v>
      </c>
      <c r="H18" s="17">
        <v>2</v>
      </c>
      <c r="I18" s="17">
        <v>0</v>
      </c>
      <c r="J18" s="12">
        <f>H18-I18</f>
        <v>2</v>
      </c>
      <c r="K18" s="20">
        <v>440</v>
      </c>
      <c r="L18" s="20">
        <f>J18*K18</f>
        <v>880</v>
      </c>
      <c r="M18" s="20">
        <f>L18*18%</f>
        <v>158.4</v>
      </c>
      <c r="N18" s="20">
        <f>L18+M18</f>
        <v>1038.4000000000001</v>
      </c>
    </row>
    <row r="19" spans="2:14" ht="15.75" customHeight="1" x14ac:dyDescent="0.25">
      <c r="B19" s="186" t="s">
        <v>184</v>
      </c>
      <c r="C19" s="187"/>
      <c r="D19" s="187"/>
      <c r="E19" s="187"/>
      <c r="F19" s="187"/>
      <c r="G19" s="187"/>
      <c r="H19" s="40"/>
      <c r="I19" s="40"/>
      <c r="J19" s="40"/>
      <c r="K19" s="40"/>
      <c r="L19" s="40"/>
      <c r="M19" s="40"/>
      <c r="N19" s="49">
        <f>SUM(N20:N23)</f>
        <v>12605.94</v>
      </c>
    </row>
    <row r="20" spans="2:14" x14ac:dyDescent="0.25">
      <c r="B20" s="56">
        <v>44001</v>
      </c>
      <c r="C20" s="26" t="s">
        <v>58</v>
      </c>
      <c r="D20" s="56">
        <v>44001</v>
      </c>
      <c r="E20" s="10" t="s">
        <v>29</v>
      </c>
      <c r="F20" s="11"/>
      <c r="G20" s="12" t="s">
        <v>11</v>
      </c>
      <c r="H20" s="12">
        <v>33</v>
      </c>
      <c r="I20" s="12">
        <v>26</v>
      </c>
      <c r="J20" s="12">
        <f>+H20-I20</f>
        <v>7</v>
      </c>
      <c r="K20" s="20">
        <v>789</v>
      </c>
      <c r="L20" s="20">
        <f>J20*K20</f>
        <v>5523</v>
      </c>
      <c r="M20" s="20">
        <f>L20*18%</f>
        <v>994.14</v>
      </c>
      <c r="N20" s="20">
        <f>L20+M20</f>
        <v>6517.14</v>
      </c>
    </row>
    <row r="21" spans="2:14" ht="15" customHeight="1" x14ac:dyDescent="0.25">
      <c r="B21" s="56">
        <v>44001</v>
      </c>
      <c r="C21" s="26" t="s">
        <v>249</v>
      </c>
      <c r="D21" s="56">
        <v>44001</v>
      </c>
      <c r="E21" s="5" t="s">
        <v>274</v>
      </c>
      <c r="F21" s="11"/>
      <c r="G21" s="12" t="s">
        <v>11</v>
      </c>
      <c r="H21" s="12">
        <v>14</v>
      </c>
      <c r="I21" s="12">
        <v>13</v>
      </c>
      <c r="J21" s="12">
        <f>+H21-I21</f>
        <v>1</v>
      </c>
      <c r="K21" s="20">
        <v>260</v>
      </c>
      <c r="L21" s="20">
        <f>J21*K21</f>
        <v>260</v>
      </c>
      <c r="M21" s="20">
        <f>L21*18%</f>
        <v>46.8</v>
      </c>
      <c r="N21" s="20">
        <f>L21+M21</f>
        <v>306.8</v>
      </c>
    </row>
    <row r="22" spans="2:14" x14ac:dyDescent="0.25">
      <c r="B22" s="56">
        <v>44001</v>
      </c>
      <c r="C22" s="26" t="s">
        <v>59</v>
      </c>
      <c r="D22" s="56">
        <v>44001</v>
      </c>
      <c r="E22" s="5" t="s">
        <v>30</v>
      </c>
      <c r="F22" s="6"/>
      <c r="G22" s="7" t="s">
        <v>11</v>
      </c>
      <c r="H22" s="7">
        <v>23</v>
      </c>
      <c r="I22" s="7">
        <v>21</v>
      </c>
      <c r="J22" s="12">
        <f>+H22-I22</f>
        <v>2</v>
      </c>
      <c r="K22" s="21">
        <v>2450</v>
      </c>
      <c r="L22" s="20">
        <f>J22*K22</f>
        <v>4900</v>
      </c>
      <c r="M22" s="20">
        <f>L22*18%</f>
        <v>882</v>
      </c>
      <c r="N22" s="20">
        <f>L22+M22</f>
        <v>5782</v>
      </c>
    </row>
    <row r="23" spans="2:14" x14ac:dyDescent="0.25">
      <c r="B23" s="56">
        <v>44001</v>
      </c>
      <c r="C23" s="29" t="s">
        <v>60</v>
      </c>
      <c r="D23" s="56">
        <v>44001</v>
      </c>
      <c r="E23" s="18" t="s">
        <v>94</v>
      </c>
      <c r="F23" s="36"/>
      <c r="G23" s="17" t="s">
        <v>11</v>
      </c>
      <c r="H23" s="17">
        <v>38</v>
      </c>
      <c r="I23" s="17">
        <v>38</v>
      </c>
      <c r="J23" s="12">
        <f>+H23-I23</f>
        <v>0</v>
      </c>
      <c r="K23" s="22">
        <v>240</v>
      </c>
      <c r="L23" s="23">
        <f>J23*K23</f>
        <v>0</v>
      </c>
      <c r="M23" s="23">
        <f>L23*18%</f>
        <v>0</v>
      </c>
      <c r="N23" s="23">
        <f>L23+M23</f>
        <v>0</v>
      </c>
    </row>
    <row r="24" spans="2:14" ht="15.75" customHeight="1" x14ac:dyDescent="0.25">
      <c r="B24" s="186" t="s">
        <v>185</v>
      </c>
      <c r="C24" s="187"/>
      <c r="D24" s="187"/>
      <c r="E24" s="187"/>
      <c r="F24" s="187"/>
      <c r="G24" s="187"/>
      <c r="H24" s="40"/>
      <c r="I24" s="40"/>
      <c r="J24" s="40"/>
      <c r="K24" s="40"/>
      <c r="L24" s="40"/>
      <c r="M24" s="40"/>
      <c r="N24" s="49">
        <f>SUM(N25:N34)</f>
        <v>16820.286400000001</v>
      </c>
    </row>
    <row r="25" spans="2:14" x14ac:dyDescent="0.25">
      <c r="B25" s="60">
        <v>42958</v>
      </c>
      <c r="C25" s="48" t="s">
        <v>99</v>
      </c>
      <c r="D25" s="60">
        <v>42958</v>
      </c>
      <c r="E25" s="16" t="s">
        <v>8</v>
      </c>
      <c r="F25" s="46"/>
      <c r="G25" s="14" t="s">
        <v>9</v>
      </c>
      <c r="H25" s="14">
        <v>6</v>
      </c>
      <c r="I25" s="14">
        <v>4</v>
      </c>
      <c r="J25" s="14">
        <f t="shared" ref="J25:J34" si="0">H25-I25</f>
        <v>2</v>
      </c>
      <c r="K25" s="23">
        <v>1202</v>
      </c>
      <c r="L25" s="23">
        <f t="shared" ref="L25:L34" si="1">J25*K25</f>
        <v>2404</v>
      </c>
      <c r="M25" s="23">
        <f t="shared" ref="M25:M34" si="2">L25*18%</f>
        <v>432.71999999999997</v>
      </c>
      <c r="N25" s="23">
        <f t="shared" ref="N25:N34" si="3">L25+M25</f>
        <v>2836.72</v>
      </c>
    </row>
    <row r="26" spans="2:14" x14ac:dyDescent="0.25">
      <c r="B26" s="57">
        <v>43053</v>
      </c>
      <c r="C26" s="27" t="s">
        <v>168</v>
      </c>
      <c r="D26" s="57">
        <v>43053</v>
      </c>
      <c r="E26" s="5" t="s">
        <v>169</v>
      </c>
      <c r="F26" s="6"/>
      <c r="G26" s="7" t="s">
        <v>9</v>
      </c>
      <c r="H26" s="7">
        <v>5</v>
      </c>
      <c r="I26" s="7">
        <v>5</v>
      </c>
      <c r="J26" s="7">
        <f t="shared" si="0"/>
        <v>0</v>
      </c>
      <c r="K26" s="21">
        <v>410</v>
      </c>
      <c r="L26" s="21">
        <f t="shared" si="1"/>
        <v>0</v>
      </c>
      <c r="M26" s="21">
        <f t="shared" si="2"/>
        <v>0</v>
      </c>
      <c r="N26" s="21">
        <f t="shared" si="3"/>
        <v>0</v>
      </c>
    </row>
    <row r="27" spans="2:14" x14ac:dyDescent="0.25">
      <c r="B27" s="57">
        <v>43418</v>
      </c>
      <c r="C27" s="27" t="s">
        <v>237</v>
      </c>
      <c r="D27" s="57">
        <v>43418</v>
      </c>
      <c r="E27" s="5" t="s">
        <v>238</v>
      </c>
      <c r="F27" s="6"/>
      <c r="G27" s="7" t="s">
        <v>63</v>
      </c>
      <c r="H27" s="7">
        <v>1500</v>
      </c>
      <c r="I27" s="7">
        <v>312</v>
      </c>
      <c r="J27" s="7">
        <f t="shared" si="0"/>
        <v>1188</v>
      </c>
      <c r="K27" s="21">
        <v>4.0999999999999996</v>
      </c>
      <c r="L27" s="21">
        <f t="shared" si="1"/>
        <v>4870.7999999999993</v>
      </c>
      <c r="M27" s="21">
        <f t="shared" si="2"/>
        <v>876.7439999999998</v>
      </c>
      <c r="N27" s="21">
        <f t="shared" si="3"/>
        <v>5747.543999999999</v>
      </c>
    </row>
    <row r="28" spans="2:14" x14ac:dyDescent="0.25">
      <c r="B28" s="57">
        <v>43418</v>
      </c>
      <c r="C28" s="27" t="s">
        <v>166</v>
      </c>
      <c r="D28" s="57">
        <v>43418</v>
      </c>
      <c r="E28" s="5" t="s">
        <v>167</v>
      </c>
      <c r="F28" s="6"/>
      <c r="G28" s="7" t="s">
        <v>63</v>
      </c>
      <c r="H28" s="7">
        <v>400</v>
      </c>
      <c r="I28" s="7">
        <v>0</v>
      </c>
      <c r="J28" s="7">
        <f>H28-I28</f>
        <v>400</v>
      </c>
      <c r="K28" s="21">
        <v>3.25</v>
      </c>
      <c r="L28" s="21">
        <f t="shared" si="1"/>
        <v>1300</v>
      </c>
      <c r="M28" s="21">
        <f t="shared" si="2"/>
        <v>234</v>
      </c>
      <c r="N28" s="21">
        <f t="shared" si="3"/>
        <v>1534</v>
      </c>
    </row>
    <row r="29" spans="2:14" x14ac:dyDescent="0.25">
      <c r="B29" s="57">
        <v>43418</v>
      </c>
      <c r="C29" s="27" t="s">
        <v>162</v>
      </c>
      <c r="D29" s="57">
        <v>43418</v>
      </c>
      <c r="E29" s="5" t="s">
        <v>163</v>
      </c>
      <c r="F29" s="6"/>
      <c r="G29" s="7" t="str">
        <f>G28</f>
        <v>UNID.</v>
      </c>
      <c r="H29" s="7">
        <v>1200</v>
      </c>
      <c r="I29" s="7">
        <v>605</v>
      </c>
      <c r="J29" s="7">
        <f t="shared" si="0"/>
        <v>595</v>
      </c>
      <c r="K29" s="21">
        <v>2.8</v>
      </c>
      <c r="L29" s="21">
        <f t="shared" si="1"/>
        <v>1666</v>
      </c>
      <c r="M29" s="21">
        <f t="shared" si="2"/>
        <v>299.88</v>
      </c>
      <c r="N29" s="21">
        <f t="shared" si="3"/>
        <v>1965.88</v>
      </c>
    </row>
    <row r="30" spans="2:14" x14ac:dyDescent="0.25">
      <c r="B30" s="57">
        <v>43418</v>
      </c>
      <c r="C30" s="27" t="s">
        <v>171</v>
      </c>
      <c r="D30" s="57">
        <v>43418</v>
      </c>
      <c r="E30" s="5" t="s">
        <v>177</v>
      </c>
      <c r="F30" s="6"/>
      <c r="G30" s="7" t="s">
        <v>63</v>
      </c>
      <c r="H30" s="7">
        <v>3</v>
      </c>
      <c r="I30" s="7">
        <v>3</v>
      </c>
      <c r="J30" s="7">
        <f t="shared" si="0"/>
        <v>0</v>
      </c>
      <c r="K30" s="21">
        <v>575</v>
      </c>
      <c r="L30" s="21">
        <f t="shared" si="1"/>
        <v>0</v>
      </c>
      <c r="M30" s="21">
        <f t="shared" si="2"/>
        <v>0</v>
      </c>
      <c r="N30" s="21">
        <f t="shared" si="3"/>
        <v>0</v>
      </c>
    </row>
    <row r="31" spans="2:14" x14ac:dyDescent="0.25">
      <c r="B31" s="57">
        <v>43418</v>
      </c>
      <c r="C31" s="27" t="s">
        <v>170</v>
      </c>
      <c r="D31" s="57">
        <v>43418</v>
      </c>
      <c r="E31" s="5" t="s">
        <v>265</v>
      </c>
      <c r="F31" s="6"/>
      <c r="G31" s="7" t="s">
        <v>63</v>
      </c>
      <c r="H31" s="7">
        <v>22</v>
      </c>
      <c r="I31" s="7">
        <v>22</v>
      </c>
      <c r="J31" s="7">
        <f t="shared" si="0"/>
        <v>0</v>
      </c>
      <c r="K31" s="21">
        <v>458</v>
      </c>
      <c r="L31" s="21">
        <f t="shared" si="1"/>
        <v>0</v>
      </c>
      <c r="M31" s="21">
        <f t="shared" si="2"/>
        <v>0</v>
      </c>
      <c r="N31" s="21">
        <f t="shared" si="3"/>
        <v>0</v>
      </c>
    </row>
    <row r="32" spans="2:14" ht="15" customHeight="1" x14ac:dyDescent="0.25">
      <c r="B32" s="57">
        <v>43418</v>
      </c>
      <c r="C32" s="27" t="s">
        <v>175</v>
      </c>
      <c r="D32" s="57">
        <v>43419</v>
      </c>
      <c r="E32" s="5" t="s">
        <v>176</v>
      </c>
      <c r="F32" s="6"/>
      <c r="G32" s="7" t="s">
        <v>63</v>
      </c>
      <c r="H32" s="7">
        <v>20</v>
      </c>
      <c r="I32" s="7">
        <v>20</v>
      </c>
      <c r="J32" s="7">
        <f t="shared" si="0"/>
        <v>0</v>
      </c>
      <c r="K32" s="21">
        <v>130</v>
      </c>
      <c r="L32" s="21">
        <f>J32*K32</f>
        <v>0</v>
      </c>
      <c r="M32" s="21">
        <f>L32*18%</f>
        <v>0</v>
      </c>
      <c r="N32" s="21">
        <f>L32+M32</f>
        <v>0</v>
      </c>
    </row>
    <row r="33" spans="2:15" ht="15" customHeight="1" x14ac:dyDescent="0.25">
      <c r="B33" s="130">
        <v>43011</v>
      </c>
      <c r="C33" s="129" t="s">
        <v>243</v>
      </c>
      <c r="D33" s="130">
        <v>43011</v>
      </c>
      <c r="E33" s="131" t="s">
        <v>331</v>
      </c>
      <c r="F33" s="132"/>
      <c r="G33" s="133" t="s">
        <v>63</v>
      </c>
      <c r="H33" s="133">
        <v>84</v>
      </c>
      <c r="I33" s="133">
        <v>40</v>
      </c>
      <c r="J33" s="133">
        <f t="shared" si="0"/>
        <v>44</v>
      </c>
      <c r="K33" s="134">
        <v>65</v>
      </c>
      <c r="L33" s="134">
        <f>J33*K33</f>
        <v>2860</v>
      </c>
      <c r="M33" s="134">
        <f>L33*18%</f>
        <v>514.79999999999995</v>
      </c>
      <c r="N33" s="134">
        <f>L33+M33</f>
        <v>3374.8</v>
      </c>
    </row>
    <row r="34" spans="2:15" x14ac:dyDescent="0.25">
      <c r="B34" s="57">
        <v>42958</v>
      </c>
      <c r="C34" s="27" t="s">
        <v>100</v>
      </c>
      <c r="D34" s="57">
        <v>42958</v>
      </c>
      <c r="E34" s="5" t="s">
        <v>6</v>
      </c>
      <c r="F34" s="6"/>
      <c r="G34" s="7" t="s">
        <v>63</v>
      </c>
      <c r="H34" s="7">
        <v>72</v>
      </c>
      <c r="I34" s="7">
        <v>26</v>
      </c>
      <c r="J34" s="7">
        <f t="shared" si="0"/>
        <v>46</v>
      </c>
      <c r="K34" s="21">
        <v>25.08</v>
      </c>
      <c r="L34" s="21">
        <f t="shared" si="1"/>
        <v>1153.6799999999998</v>
      </c>
      <c r="M34" s="21">
        <f t="shared" si="2"/>
        <v>207.66239999999996</v>
      </c>
      <c r="N34" s="21">
        <f t="shared" si="3"/>
        <v>1361.3423999999998</v>
      </c>
    </row>
    <row r="35" spans="2:15" ht="15" customHeight="1" x14ac:dyDescent="0.25">
      <c r="B35" s="47"/>
      <c r="C35" s="45"/>
      <c r="D35" s="185" t="s">
        <v>183</v>
      </c>
      <c r="E35" s="185"/>
      <c r="F35" s="185"/>
      <c r="G35" s="185"/>
      <c r="H35" s="9"/>
      <c r="I35" s="9"/>
      <c r="J35" s="15"/>
      <c r="K35" s="24"/>
      <c r="L35" s="43"/>
      <c r="M35" s="43"/>
      <c r="N35" s="50">
        <f>SUM(N36:N196)</f>
        <v>266602.64627999999</v>
      </c>
      <c r="O35" s="3"/>
    </row>
    <row r="36" spans="2:15" x14ac:dyDescent="0.25">
      <c r="B36" s="57">
        <v>43585</v>
      </c>
      <c r="C36" s="27" t="s">
        <v>188</v>
      </c>
      <c r="D36" s="57">
        <v>43585</v>
      </c>
      <c r="E36" s="10" t="s">
        <v>193</v>
      </c>
      <c r="F36" s="11"/>
      <c r="G36" s="7" t="s">
        <v>63</v>
      </c>
      <c r="H36" s="12">
        <v>27</v>
      </c>
      <c r="I36" s="7">
        <v>11</v>
      </c>
      <c r="J36" s="7">
        <f t="shared" ref="J36:J56" si="4">H36-I36</f>
        <v>16</v>
      </c>
      <c r="K36" s="21">
        <v>68</v>
      </c>
      <c r="L36" s="20">
        <f t="shared" ref="L36:L57" si="5">J36*K36</f>
        <v>1088</v>
      </c>
      <c r="M36" s="21">
        <f t="shared" ref="M36:M99" si="6">L36*18%</f>
        <v>195.84</v>
      </c>
      <c r="N36" s="20">
        <f t="shared" ref="N36:N56" si="7">L36+M36</f>
        <v>1283.8399999999999</v>
      </c>
      <c r="O36" s="3"/>
    </row>
    <row r="37" spans="2:15" x14ac:dyDescent="0.25">
      <c r="B37" s="57">
        <v>43586</v>
      </c>
      <c r="C37" s="27" t="s">
        <v>190</v>
      </c>
      <c r="D37" s="57">
        <v>43586</v>
      </c>
      <c r="E37" s="10" t="s">
        <v>279</v>
      </c>
      <c r="F37" s="11"/>
      <c r="G37" s="7" t="s">
        <v>63</v>
      </c>
      <c r="H37" s="12">
        <v>8</v>
      </c>
      <c r="I37" s="12">
        <v>4</v>
      </c>
      <c r="J37" s="7">
        <f t="shared" si="4"/>
        <v>4</v>
      </c>
      <c r="K37" s="21">
        <v>68</v>
      </c>
      <c r="L37" s="20">
        <f t="shared" si="5"/>
        <v>272</v>
      </c>
      <c r="M37" s="21">
        <f t="shared" si="6"/>
        <v>48.96</v>
      </c>
      <c r="N37" s="20">
        <f t="shared" si="7"/>
        <v>320.95999999999998</v>
      </c>
      <c r="O37" s="3"/>
    </row>
    <row r="38" spans="2:15" x14ac:dyDescent="0.25">
      <c r="B38" s="96">
        <v>43586</v>
      </c>
      <c r="C38" s="97" t="s">
        <v>189</v>
      </c>
      <c r="D38" s="96">
        <v>43586</v>
      </c>
      <c r="E38" s="98" t="s">
        <v>194</v>
      </c>
      <c r="F38" s="99"/>
      <c r="G38" s="100" t="s">
        <v>9</v>
      </c>
      <c r="H38" s="100">
        <v>8</v>
      </c>
      <c r="I38" s="100">
        <v>6</v>
      </c>
      <c r="J38" s="101">
        <f t="shared" si="4"/>
        <v>2</v>
      </c>
      <c r="K38" s="102">
        <v>520</v>
      </c>
      <c r="L38" s="103">
        <f t="shared" si="5"/>
        <v>1040</v>
      </c>
      <c r="M38" s="102">
        <f t="shared" si="6"/>
        <v>187.2</v>
      </c>
      <c r="N38" s="103">
        <f t="shared" si="7"/>
        <v>1227.2</v>
      </c>
      <c r="O38" s="3"/>
    </row>
    <row r="39" spans="2:15" x14ac:dyDescent="0.25">
      <c r="B39" s="57">
        <v>44007</v>
      </c>
      <c r="C39" s="27" t="s">
        <v>251</v>
      </c>
      <c r="D39" s="57">
        <v>44007</v>
      </c>
      <c r="E39" s="10" t="s">
        <v>276</v>
      </c>
      <c r="F39" s="11"/>
      <c r="G39" s="12" t="s">
        <v>9</v>
      </c>
      <c r="H39" s="12">
        <v>12</v>
      </c>
      <c r="I39" s="12">
        <v>2</v>
      </c>
      <c r="J39" s="7">
        <f t="shared" si="4"/>
        <v>10</v>
      </c>
      <c r="K39" s="21">
        <v>94</v>
      </c>
      <c r="L39" s="20">
        <f t="shared" si="5"/>
        <v>940</v>
      </c>
      <c r="M39" s="21">
        <f t="shared" si="6"/>
        <v>169.2</v>
      </c>
      <c r="N39" s="20">
        <f t="shared" si="7"/>
        <v>1109.2</v>
      </c>
      <c r="O39" s="3"/>
    </row>
    <row r="40" spans="2:15" s="123" customFormat="1" x14ac:dyDescent="0.25">
      <c r="B40" s="139">
        <f>B39</f>
        <v>44007</v>
      </c>
      <c r="C40" s="138" t="s">
        <v>251</v>
      </c>
      <c r="D40" s="139">
        <f>D39</f>
        <v>44007</v>
      </c>
      <c r="E40" s="140" t="s">
        <v>339</v>
      </c>
      <c r="F40" s="141"/>
      <c r="G40" s="142" t="s">
        <v>63</v>
      </c>
      <c r="H40" s="142">
        <v>500</v>
      </c>
      <c r="I40" s="142">
        <v>10</v>
      </c>
      <c r="J40" s="143">
        <f t="shared" si="4"/>
        <v>490</v>
      </c>
      <c r="K40" s="144">
        <v>0.87</v>
      </c>
      <c r="L40" s="145">
        <f t="shared" si="5"/>
        <v>426.3</v>
      </c>
      <c r="M40" s="144">
        <f t="shared" si="6"/>
        <v>76.733999999999995</v>
      </c>
      <c r="N40" s="145">
        <f t="shared" si="7"/>
        <v>503.03399999999999</v>
      </c>
      <c r="O40" s="122"/>
    </row>
    <row r="41" spans="2:15" s="123" customFormat="1" x14ac:dyDescent="0.25">
      <c r="B41" s="139">
        <f>B40</f>
        <v>44007</v>
      </c>
      <c r="C41" s="138" t="s">
        <v>251</v>
      </c>
      <c r="D41" s="139">
        <f>D40</f>
        <v>44007</v>
      </c>
      <c r="E41" s="140" t="s">
        <v>340</v>
      </c>
      <c r="F41" s="141"/>
      <c r="G41" s="142" t="str">
        <f>G37</f>
        <v>UNID.</v>
      </c>
      <c r="H41" s="142">
        <v>3000</v>
      </c>
      <c r="I41" s="142">
        <v>88</v>
      </c>
      <c r="J41" s="143">
        <f t="shared" si="4"/>
        <v>2912</v>
      </c>
      <c r="K41" s="144">
        <v>0.86399999999999999</v>
      </c>
      <c r="L41" s="145">
        <f t="shared" si="5"/>
        <v>2515.9679999999998</v>
      </c>
      <c r="M41" s="144">
        <f t="shared" si="6"/>
        <v>452.87423999999993</v>
      </c>
      <c r="N41" s="145">
        <f t="shared" si="7"/>
        <v>2968.8422399999999</v>
      </c>
      <c r="O41" s="122"/>
    </row>
    <row r="42" spans="2:15" x14ac:dyDescent="0.25">
      <c r="B42" s="57">
        <v>44007</v>
      </c>
      <c r="C42" s="27" t="s">
        <v>252</v>
      </c>
      <c r="D42" s="57">
        <v>44007</v>
      </c>
      <c r="E42" s="10" t="s">
        <v>277</v>
      </c>
      <c r="F42" s="11"/>
      <c r="G42" s="12" t="s">
        <v>9</v>
      </c>
      <c r="H42" s="12">
        <v>6</v>
      </c>
      <c r="I42" s="12">
        <v>1</v>
      </c>
      <c r="J42" s="7">
        <f t="shared" si="4"/>
        <v>5</v>
      </c>
      <c r="K42" s="21">
        <v>40</v>
      </c>
      <c r="L42" s="20">
        <f t="shared" si="5"/>
        <v>200</v>
      </c>
      <c r="M42" s="21">
        <f t="shared" si="6"/>
        <v>36</v>
      </c>
      <c r="N42" s="20">
        <f t="shared" si="7"/>
        <v>236</v>
      </c>
      <c r="O42" s="3"/>
    </row>
    <row r="43" spans="2:15" x14ac:dyDescent="0.25">
      <c r="B43" s="57">
        <v>44007</v>
      </c>
      <c r="C43" s="27" t="s">
        <v>289</v>
      </c>
      <c r="D43" s="57">
        <v>44007</v>
      </c>
      <c r="E43" s="10" t="s">
        <v>290</v>
      </c>
      <c r="F43" s="11"/>
      <c r="G43" s="12" t="s">
        <v>9</v>
      </c>
      <c r="H43" s="12">
        <v>5</v>
      </c>
      <c r="I43" s="12">
        <v>1</v>
      </c>
      <c r="J43" s="7">
        <f t="shared" si="4"/>
        <v>4</v>
      </c>
      <c r="K43" s="21">
        <v>21.42</v>
      </c>
      <c r="L43" s="20">
        <f t="shared" si="5"/>
        <v>85.68</v>
      </c>
      <c r="M43" s="21">
        <f t="shared" si="6"/>
        <v>15.422400000000001</v>
      </c>
      <c r="N43" s="20">
        <f t="shared" si="7"/>
        <v>101.1024</v>
      </c>
      <c r="O43" s="3"/>
    </row>
    <row r="44" spans="2:15" x14ac:dyDescent="0.25">
      <c r="B44" s="57">
        <v>44007</v>
      </c>
      <c r="C44" s="27" t="s">
        <v>259</v>
      </c>
      <c r="D44" s="57">
        <v>44007</v>
      </c>
      <c r="E44" s="10" t="s">
        <v>278</v>
      </c>
      <c r="F44" s="11"/>
      <c r="G44" s="12" t="s">
        <v>9</v>
      </c>
      <c r="H44" s="12">
        <v>10</v>
      </c>
      <c r="I44" s="12">
        <v>2</v>
      </c>
      <c r="J44" s="7">
        <f>H44-I44</f>
        <v>8</v>
      </c>
      <c r="K44" s="21">
        <v>18</v>
      </c>
      <c r="L44" s="20">
        <f>J44*K44</f>
        <v>144</v>
      </c>
      <c r="M44" s="21">
        <f>L44*18%</f>
        <v>25.919999999999998</v>
      </c>
      <c r="N44" s="20">
        <f>L44+M44</f>
        <v>169.92</v>
      </c>
      <c r="O44" s="3"/>
    </row>
    <row r="45" spans="2:15" x14ac:dyDescent="0.25">
      <c r="B45" s="57">
        <v>44007</v>
      </c>
      <c r="C45" s="27" t="s">
        <v>280</v>
      </c>
      <c r="D45" s="57">
        <v>44007</v>
      </c>
      <c r="E45" s="10" t="s">
        <v>281</v>
      </c>
      <c r="F45" s="11"/>
      <c r="G45" s="12" t="s">
        <v>11</v>
      </c>
      <c r="H45" s="12">
        <v>24</v>
      </c>
      <c r="I45" s="12">
        <v>3</v>
      </c>
      <c r="J45" s="7">
        <f t="shared" si="4"/>
        <v>21</v>
      </c>
      <c r="K45" s="21">
        <v>60</v>
      </c>
      <c r="L45" s="20">
        <f t="shared" si="5"/>
        <v>1260</v>
      </c>
      <c r="M45" s="21">
        <f t="shared" si="6"/>
        <v>226.79999999999998</v>
      </c>
      <c r="N45" s="20">
        <f t="shared" si="7"/>
        <v>1486.8</v>
      </c>
      <c r="O45" s="3"/>
    </row>
    <row r="46" spans="2:15" x14ac:dyDescent="0.25">
      <c r="B46" s="57">
        <v>44007</v>
      </c>
      <c r="C46" s="27" t="s">
        <v>191</v>
      </c>
      <c r="D46" s="57">
        <v>44007</v>
      </c>
      <c r="E46" s="10" t="s">
        <v>195</v>
      </c>
      <c r="F46" s="11"/>
      <c r="G46" s="12" t="s">
        <v>11</v>
      </c>
      <c r="H46" s="12">
        <v>4</v>
      </c>
      <c r="I46" s="12">
        <v>0</v>
      </c>
      <c r="J46" s="7">
        <f t="shared" si="4"/>
        <v>4</v>
      </c>
      <c r="K46" s="21">
        <v>398.3</v>
      </c>
      <c r="L46" s="20">
        <f t="shared" si="5"/>
        <v>1593.2</v>
      </c>
      <c r="M46" s="21">
        <f t="shared" si="6"/>
        <v>286.77600000000001</v>
      </c>
      <c r="N46" s="20">
        <f t="shared" si="7"/>
        <v>1879.9760000000001</v>
      </c>
      <c r="O46" s="3"/>
    </row>
    <row r="47" spans="2:15" x14ac:dyDescent="0.25">
      <c r="B47" s="57">
        <v>44007</v>
      </c>
      <c r="C47" s="27" t="s">
        <v>291</v>
      </c>
      <c r="D47" s="57">
        <v>44007</v>
      </c>
      <c r="E47" s="10" t="s">
        <v>292</v>
      </c>
      <c r="F47" s="11"/>
      <c r="G47" s="12" t="s">
        <v>9</v>
      </c>
      <c r="H47" s="12">
        <v>59</v>
      </c>
      <c r="I47" s="12">
        <v>2</v>
      </c>
      <c r="J47" s="7">
        <f t="shared" si="4"/>
        <v>57</v>
      </c>
      <c r="K47" s="21">
        <v>16.61</v>
      </c>
      <c r="L47" s="20">
        <f t="shared" si="5"/>
        <v>946.77</v>
      </c>
      <c r="M47" s="21">
        <f t="shared" si="6"/>
        <v>170.4186</v>
      </c>
      <c r="N47" s="20">
        <f t="shared" si="7"/>
        <v>1117.1886</v>
      </c>
      <c r="O47" s="3"/>
    </row>
    <row r="48" spans="2:15" x14ac:dyDescent="0.25">
      <c r="B48" s="57">
        <v>43590</v>
      </c>
      <c r="C48" s="27" t="s">
        <v>192</v>
      </c>
      <c r="D48" s="57">
        <v>43590</v>
      </c>
      <c r="E48" s="5" t="s">
        <v>196</v>
      </c>
      <c r="F48" s="6"/>
      <c r="G48" s="7" t="str">
        <f>G37</f>
        <v>UNID.</v>
      </c>
      <c r="H48" s="7">
        <v>1308</v>
      </c>
      <c r="I48" s="7">
        <v>172</v>
      </c>
      <c r="J48" s="7">
        <f t="shared" si="4"/>
        <v>1136</v>
      </c>
      <c r="K48" s="21">
        <v>11.833</v>
      </c>
      <c r="L48" s="21">
        <f t="shared" si="5"/>
        <v>13442.288</v>
      </c>
      <c r="M48" s="21">
        <f t="shared" si="6"/>
        <v>2419.61184</v>
      </c>
      <c r="N48" s="21">
        <f t="shared" si="7"/>
        <v>15861.89984</v>
      </c>
      <c r="O48" s="3"/>
    </row>
    <row r="49" spans="2:15" ht="25.5" x14ac:dyDescent="0.25">
      <c r="B49" s="57">
        <v>43591</v>
      </c>
      <c r="C49" s="27" t="s">
        <v>197</v>
      </c>
      <c r="D49" s="57">
        <v>43591</v>
      </c>
      <c r="E49" s="5" t="s">
        <v>199</v>
      </c>
      <c r="F49" s="6"/>
      <c r="G49" s="7" t="s">
        <v>11</v>
      </c>
      <c r="H49" s="7">
        <v>500</v>
      </c>
      <c r="I49" s="7">
        <v>300</v>
      </c>
      <c r="J49" s="7">
        <f t="shared" si="4"/>
        <v>200</v>
      </c>
      <c r="K49" s="21">
        <v>9.8000000000000007</v>
      </c>
      <c r="L49" s="21">
        <f t="shared" si="5"/>
        <v>1960.0000000000002</v>
      </c>
      <c r="M49" s="21">
        <f t="shared" si="6"/>
        <v>352.8</v>
      </c>
      <c r="N49" s="21">
        <f t="shared" si="7"/>
        <v>2312.8000000000002</v>
      </c>
      <c r="O49" s="3"/>
    </row>
    <row r="50" spans="2:15" s="109" customFormat="1" x14ac:dyDescent="0.25">
      <c r="B50" s="96">
        <v>43592</v>
      </c>
      <c r="C50" s="97" t="s">
        <v>198</v>
      </c>
      <c r="D50" s="96">
        <v>43592</v>
      </c>
      <c r="E50" s="111" t="s">
        <v>200</v>
      </c>
      <c r="F50" s="112"/>
      <c r="G50" s="101" t="s">
        <v>9</v>
      </c>
      <c r="H50" s="101">
        <v>204</v>
      </c>
      <c r="I50" s="101">
        <v>24</v>
      </c>
      <c r="J50" s="101">
        <f t="shared" si="4"/>
        <v>180</v>
      </c>
      <c r="K50" s="102">
        <v>31.666</v>
      </c>
      <c r="L50" s="102">
        <f t="shared" si="5"/>
        <v>5699.88</v>
      </c>
      <c r="M50" s="102">
        <f t="shared" si="6"/>
        <v>1025.9784</v>
      </c>
      <c r="N50" s="102">
        <f t="shared" si="7"/>
        <v>6725.8584000000001</v>
      </c>
      <c r="O50" s="108"/>
    </row>
    <row r="51" spans="2:15" x14ac:dyDescent="0.25">
      <c r="B51" s="57">
        <v>43593</v>
      </c>
      <c r="C51" s="27" t="s">
        <v>201</v>
      </c>
      <c r="D51" s="57">
        <v>43593</v>
      </c>
      <c r="E51" s="10" t="s">
        <v>204</v>
      </c>
      <c r="F51" s="11"/>
      <c r="G51" s="12" t="s">
        <v>63</v>
      </c>
      <c r="H51" s="12">
        <v>23</v>
      </c>
      <c r="I51" s="12">
        <v>3</v>
      </c>
      <c r="J51" s="7">
        <f t="shared" si="4"/>
        <v>20</v>
      </c>
      <c r="K51" s="21">
        <v>17.600000000000001</v>
      </c>
      <c r="L51" s="20">
        <f t="shared" si="5"/>
        <v>352</v>
      </c>
      <c r="M51" s="21">
        <f t="shared" si="6"/>
        <v>63.36</v>
      </c>
      <c r="N51" s="20">
        <f t="shared" si="7"/>
        <v>415.36</v>
      </c>
      <c r="O51" s="3"/>
    </row>
    <row r="52" spans="2:15" x14ac:dyDescent="0.25">
      <c r="B52" s="57">
        <v>43594</v>
      </c>
      <c r="C52" s="27" t="s">
        <v>202</v>
      </c>
      <c r="D52" s="57">
        <v>43594</v>
      </c>
      <c r="E52" s="10" t="s">
        <v>205</v>
      </c>
      <c r="F52" s="11"/>
      <c r="G52" s="12" t="s">
        <v>63</v>
      </c>
      <c r="H52" s="12">
        <v>10</v>
      </c>
      <c r="I52" s="12">
        <v>2</v>
      </c>
      <c r="J52" s="7">
        <f t="shared" si="4"/>
        <v>8</v>
      </c>
      <c r="K52" s="21">
        <v>250</v>
      </c>
      <c r="L52" s="20">
        <f t="shared" si="5"/>
        <v>2000</v>
      </c>
      <c r="M52" s="21">
        <f t="shared" si="6"/>
        <v>360</v>
      </c>
      <c r="N52" s="20">
        <f t="shared" si="7"/>
        <v>2360</v>
      </c>
      <c r="O52" s="3"/>
    </row>
    <row r="53" spans="2:15" x14ac:dyDescent="0.25">
      <c r="B53" s="57">
        <v>43595</v>
      </c>
      <c r="C53" s="27" t="s">
        <v>203</v>
      </c>
      <c r="D53" s="57">
        <v>43595</v>
      </c>
      <c r="E53" s="10" t="s">
        <v>206</v>
      </c>
      <c r="F53" s="11"/>
      <c r="G53" s="12" t="s">
        <v>63</v>
      </c>
      <c r="H53" s="12">
        <v>17</v>
      </c>
      <c r="I53" s="12">
        <v>3</v>
      </c>
      <c r="J53" s="7">
        <f t="shared" si="4"/>
        <v>14</v>
      </c>
      <c r="K53" s="21">
        <v>364</v>
      </c>
      <c r="L53" s="20">
        <f t="shared" si="5"/>
        <v>5096</v>
      </c>
      <c r="M53" s="21">
        <f t="shared" si="6"/>
        <v>917.28</v>
      </c>
      <c r="N53" s="20">
        <f t="shared" si="7"/>
        <v>6013.28</v>
      </c>
      <c r="O53" s="3"/>
    </row>
    <row r="54" spans="2:15" x14ac:dyDescent="0.25">
      <c r="B54" s="57">
        <v>42958</v>
      </c>
      <c r="C54" s="27" t="s">
        <v>51</v>
      </c>
      <c r="D54" s="57">
        <v>42958</v>
      </c>
      <c r="E54" s="5" t="s">
        <v>10</v>
      </c>
      <c r="F54" s="5"/>
      <c r="G54" s="7" t="s">
        <v>11</v>
      </c>
      <c r="H54" s="7">
        <v>4</v>
      </c>
      <c r="I54" s="7">
        <v>1</v>
      </c>
      <c r="J54" s="7">
        <f t="shared" si="4"/>
        <v>3</v>
      </c>
      <c r="K54" s="21">
        <v>1015</v>
      </c>
      <c r="L54" s="21">
        <f t="shared" si="5"/>
        <v>3045</v>
      </c>
      <c r="M54" s="21">
        <f t="shared" si="6"/>
        <v>548.1</v>
      </c>
      <c r="N54" s="21">
        <f t="shared" si="7"/>
        <v>3593.1</v>
      </c>
      <c r="O54" s="3"/>
    </row>
    <row r="55" spans="2:15" x14ac:dyDescent="0.25">
      <c r="B55" s="57">
        <v>44007</v>
      </c>
      <c r="C55" s="27" t="s">
        <v>52</v>
      </c>
      <c r="D55" s="57">
        <v>44007</v>
      </c>
      <c r="E55" s="5" t="s">
        <v>12</v>
      </c>
      <c r="F55" s="5"/>
      <c r="G55" s="7" t="s">
        <v>11</v>
      </c>
      <c r="H55" s="7">
        <v>7</v>
      </c>
      <c r="I55" s="7">
        <v>1</v>
      </c>
      <c r="J55" s="7">
        <f t="shared" si="4"/>
        <v>6</v>
      </c>
      <c r="K55" s="21">
        <v>158.47</v>
      </c>
      <c r="L55" s="21">
        <f t="shared" si="5"/>
        <v>950.81999999999994</v>
      </c>
      <c r="M55" s="21">
        <f t="shared" si="6"/>
        <v>171.14759999999998</v>
      </c>
      <c r="N55" s="21">
        <f t="shared" si="7"/>
        <v>1121.9675999999999</v>
      </c>
      <c r="O55" s="3"/>
    </row>
    <row r="56" spans="2:15" x14ac:dyDescent="0.25">
      <c r="B56" s="57">
        <v>44007</v>
      </c>
      <c r="C56" s="27" t="s">
        <v>53</v>
      </c>
      <c r="D56" s="57">
        <v>44007</v>
      </c>
      <c r="E56" s="5" t="s">
        <v>13</v>
      </c>
      <c r="F56" s="5"/>
      <c r="G56" s="7" t="s">
        <v>11</v>
      </c>
      <c r="H56" s="7">
        <v>3</v>
      </c>
      <c r="I56" s="7">
        <v>0</v>
      </c>
      <c r="J56" s="7">
        <f t="shared" si="4"/>
        <v>3</v>
      </c>
      <c r="K56" s="21">
        <v>367</v>
      </c>
      <c r="L56" s="21">
        <f t="shared" si="5"/>
        <v>1101</v>
      </c>
      <c r="M56" s="21">
        <f t="shared" si="6"/>
        <v>198.18</v>
      </c>
      <c r="N56" s="21">
        <f t="shared" si="7"/>
        <v>1299.18</v>
      </c>
      <c r="O56" s="3"/>
    </row>
    <row r="57" spans="2:15" ht="15" customHeight="1" x14ac:dyDescent="0.25">
      <c r="B57" s="57">
        <v>42958</v>
      </c>
      <c r="C57" s="27" t="s">
        <v>54</v>
      </c>
      <c r="D57" s="57">
        <v>42958</v>
      </c>
      <c r="E57" s="5" t="s">
        <v>17</v>
      </c>
      <c r="F57" s="5"/>
      <c r="G57" s="7" t="s">
        <v>63</v>
      </c>
      <c r="H57" s="7">
        <v>2</v>
      </c>
      <c r="I57" s="7">
        <v>2</v>
      </c>
      <c r="J57" s="7">
        <f t="shared" ref="J57:J99" si="8">H57-I57</f>
        <v>0</v>
      </c>
      <c r="K57" s="21">
        <v>6395</v>
      </c>
      <c r="L57" s="21">
        <f t="shared" si="5"/>
        <v>0</v>
      </c>
      <c r="M57" s="21">
        <f t="shared" si="6"/>
        <v>0</v>
      </c>
      <c r="N57" s="21">
        <f t="shared" ref="N57:N62" si="9">L57+M57</f>
        <v>0</v>
      </c>
      <c r="O57" s="3"/>
    </row>
    <row r="58" spans="2:15" x14ac:dyDescent="0.25">
      <c r="B58" s="57">
        <v>42958</v>
      </c>
      <c r="C58" s="27" t="s">
        <v>55</v>
      </c>
      <c r="D58" s="57">
        <v>42958</v>
      </c>
      <c r="E58" s="5" t="s">
        <v>18</v>
      </c>
      <c r="F58" s="5"/>
      <c r="G58" s="7" t="s">
        <v>63</v>
      </c>
      <c r="H58" s="7">
        <v>12</v>
      </c>
      <c r="I58" s="7">
        <v>1</v>
      </c>
      <c r="J58" s="7">
        <f t="shared" si="8"/>
        <v>11</v>
      </c>
      <c r="K58" s="21">
        <v>390</v>
      </c>
      <c r="L58" s="21">
        <f t="shared" ref="L58:L109" si="10">J58*K58</f>
        <v>4290</v>
      </c>
      <c r="M58" s="21">
        <f t="shared" si="6"/>
        <v>772.19999999999993</v>
      </c>
      <c r="N58" s="21">
        <f t="shared" si="9"/>
        <v>5062.2</v>
      </c>
      <c r="O58" s="3"/>
    </row>
    <row r="59" spans="2:15" s="109" customFormat="1" x14ac:dyDescent="0.25">
      <c r="B59" s="96">
        <v>43418</v>
      </c>
      <c r="C59" s="97" t="s">
        <v>164</v>
      </c>
      <c r="D59" s="96">
        <v>43418</v>
      </c>
      <c r="E59" s="111" t="s">
        <v>165</v>
      </c>
      <c r="F59" s="111"/>
      <c r="G59" s="101" t="s">
        <v>63</v>
      </c>
      <c r="H59" s="101">
        <v>12</v>
      </c>
      <c r="I59" s="101">
        <v>3</v>
      </c>
      <c r="J59" s="100">
        <f t="shared" si="8"/>
        <v>9</v>
      </c>
      <c r="K59" s="102">
        <v>151</v>
      </c>
      <c r="L59" s="102">
        <f t="shared" si="10"/>
        <v>1359</v>
      </c>
      <c r="M59" s="103">
        <f t="shared" si="6"/>
        <v>244.62</v>
      </c>
      <c r="N59" s="103">
        <f t="shared" si="9"/>
        <v>1603.62</v>
      </c>
      <c r="O59" s="108"/>
    </row>
    <row r="60" spans="2:15" x14ac:dyDescent="0.25">
      <c r="B60" s="57">
        <v>42958</v>
      </c>
      <c r="C60" s="27" t="s">
        <v>56</v>
      </c>
      <c r="D60" s="57">
        <v>42958</v>
      </c>
      <c r="E60" s="5" t="s">
        <v>19</v>
      </c>
      <c r="F60" s="5"/>
      <c r="G60" s="7" t="s">
        <v>63</v>
      </c>
      <c r="H60" s="7">
        <v>20</v>
      </c>
      <c r="I60" s="7">
        <v>18</v>
      </c>
      <c r="J60" s="12">
        <f t="shared" si="8"/>
        <v>2</v>
      </c>
      <c r="K60" s="21">
        <v>35</v>
      </c>
      <c r="L60" s="21">
        <f t="shared" si="10"/>
        <v>70</v>
      </c>
      <c r="M60" s="20">
        <f t="shared" si="6"/>
        <v>12.6</v>
      </c>
      <c r="N60" s="20">
        <f t="shared" si="9"/>
        <v>82.6</v>
      </c>
      <c r="O60" s="3"/>
    </row>
    <row r="61" spans="2:15" ht="15" customHeight="1" x14ac:dyDescent="0.25">
      <c r="B61" s="57">
        <v>42958</v>
      </c>
      <c r="C61" s="27" t="s">
        <v>57</v>
      </c>
      <c r="D61" s="57">
        <v>42958</v>
      </c>
      <c r="E61" s="5" t="s">
        <v>20</v>
      </c>
      <c r="F61" s="5"/>
      <c r="G61" s="7" t="s">
        <v>63</v>
      </c>
      <c r="H61" s="7">
        <v>1</v>
      </c>
      <c r="I61" s="7">
        <v>1</v>
      </c>
      <c r="J61" s="12">
        <f t="shared" si="8"/>
        <v>0</v>
      </c>
      <c r="K61" s="21">
        <v>6585</v>
      </c>
      <c r="L61" s="21">
        <f t="shared" si="10"/>
        <v>0</v>
      </c>
      <c r="M61" s="20">
        <f t="shared" si="6"/>
        <v>0</v>
      </c>
      <c r="N61" s="20">
        <f t="shared" si="9"/>
        <v>0</v>
      </c>
      <c r="O61" s="3"/>
    </row>
    <row r="62" spans="2:15" x14ac:dyDescent="0.25">
      <c r="B62" s="57">
        <v>43011</v>
      </c>
      <c r="C62" s="27" t="s">
        <v>101</v>
      </c>
      <c r="D62" s="57">
        <v>43011</v>
      </c>
      <c r="E62" s="18" t="s">
        <v>43</v>
      </c>
      <c r="F62" s="18"/>
      <c r="G62" s="7" t="s">
        <v>63</v>
      </c>
      <c r="H62" s="17">
        <v>3</v>
      </c>
      <c r="I62" s="17">
        <v>3</v>
      </c>
      <c r="J62" s="7">
        <f t="shared" si="8"/>
        <v>0</v>
      </c>
      <c r="K62" s="22">
        <v>2650</v>
      </c>
      <c r="L62" s="21">
        <f t="shared" si="10"/>
        <v>0</v>
      </c>
      <c r="M62" s="21">
        <f t="shared" si="6"/>
        <v>0</v>
      </c>
      <c r="N62" s="21">
        <f t="shared" si="9"/>
        <v>0</v>
      </c>
      <c r="O62" s="3"/>
    </row>
    <row r="63" spans="2:15" x14ac:dyDescent="0.25">
      <c r="B63" s="57" t="s">
        <v>208</v>
      </c>
      <c r="C63" s="27" t="s">
        <v>210</v>
      </c>
      <c r="D63" s="57" t="s">
        <v>208</v>
      </c>
      <c r="E63" s="18" t="s">
        <v>212</v>
      </c>
      <c r="F63" s="18"/>
      <c r="G63" s="7" t="s">
        <v>63</v>
      </c>
      <c r="H63" s="17">
        <v>10</v>
      </c>
      <c r="I63" s="17">
        <v>10</v>
      </c>
      <c r="J63" s="7">
        <f t="shared" si="8"/>
        <v>0</v>
      </c>
      <c r="K63" s="22">
        <v>343.94</v>
      </c>
      <c r="L63" s="21">
        <f t="shared" si="10"/>
        <v>0</v>
      </c>
      <c r="M63" s="21">
        <f t="shared" si="6"/>
        <v>0</v>
      </c>
      <c r="N63" s="21">
        <f t="shared" ref="N63:N97" si="11">L63+M63</f>
        <v>0</v>
      </c>
      <c r="O63" s="3"/>
    </row>
    <row r="64" spans="2:15" x14ac:dyDescent="0.25">
      <c r="B64" s="57" t="s">
        <v>209</v>
      </c>
      <c r="C64" s="27" t="s">
        <v>211</v>
      </c>
      <c r="D64" s="57" t="s">
        <v>208</v>
      </c>
      <c r="E64" s="18" t="s">
        <v>213</v>
      </c>
      <c r="F64" s="18"/>
      <c r="G64" s="7" t="s">
        <v>63</v>
      </c>
      <c r="H64" s="17">
        <v>1</v>
      </c>
      <c r="I64" s="17">
        <v>1</v>
      </c>
      <c r="J64" s="7">
        <f t="shared" si="8"/>
        <v>0</v>
      </c>
      <c r="K64" s="22">
        <v>15693.08</v>
      </c>
      <c r="L64" s="21">
        <f t="shared" si="10"/>
        <v>0</v>
      </c>
      <c r="M64" s="21">
        <f t="shared" si="6"/>
        <v>0</v>
      </c>
      <c r="N64" s="21">
        <f t="shared" si="11"/>
        <v>0</v>
      </c>
      <c r="O64" s="3"/>
    </row>
    <row r="65" spans="2:15" x14ac:dyDescent="0.25">
      <c r="B65" s="57">
        <v>43011</v>
      </c>
      <c r="C65" s="27" t="s">
        <v>241</v>
      </c>
      <c r="D65" s="57">
        <v>43011</v>
      </c>
      <c r="E65" s="18" t="s">
        <v>244</v>
      </c>
      <c r="F65" s="18"/>
      <c r="G65" s="7" t="s">
        <v>63</v>
      </c>
      <c r="H65" s="17">
        <v>4</v>
      </c>
      <c r="I65" s="17">
        <v>2</v>
      </c>
      <c r="J65" s="7">
        <f t="shared" si="8"/>
        <v>2</v>
      </c>
      <c r="K65" s="115">
        <v>350</v>
      </c>
      <c r="L65" s="21">
        <f t="shared" si="10"/>
        <v>700</v>
      </c>
      <c r="M65" s="21">
        <f t="shared" si="6"/>
        <v>126</v>
      </c>
      <c r="N65" s="21">
        <f t="shared" si="11"/>
        <v>826</v>
      </c>
      <c r="O65" s="3"/>
    </row>
    <row r="66" spans="2:15" s="109" customFormat="1" x14ac:dyDescent="0.25">
      <c r="B66" s="96">
        <v>44007</v>
      </c>
      <c r="C66" s="97" t="s">
        <v>284</v>
      </c>
      <c r="D66" s="96">
        <v>44007</v>
      </c>
      <c r="E66" s="113" t="s">
        <v>286</v>
      </c>
      <c r="F66" s="113"/>
      <c r="G66" s="101" t="s">
        <v>9</v>
      </c>
      <c r="H66" s="114">
        <v>2</v>
      </c>
      <c r="I66" s="114">
        <v>0</v>
      </c>
      <c r="J66" s="101">
        <f t="shared" si="8"/>
        <v>2</v>
      </c>
      <c r="K66" s="115">
        <v>99.59</v>
      </c>
      <c r="L66" s="102">
        <f t="shared" si="10"/>
        <v>199.18</v>
      </c>
      <c r="M66" s="102">
        <f t="shared" si="6"/>
        <v>35.852400000000003</v>
      </c>
      <c r="N66" s="102">
        <f t="shared" si="11"/>
        <v>235.0324</v>
      </c>
      <c r="O66" s="108"/>
    </row>
    <row r="67" spans="2:15" s="154" customFormat="1" x14ac:dyDescent="0.25">
      <c r="B67" s="130">
        <v>44007</v>
      </c>
      <c r="C67" s="129" t="s">
        <v>284</v>
      </c>
      <c r="D67" s="130">
        <f>D65</f>
        <v>43011</v>
      </c>
      <c r="E67" s="150" t="s">
        <v>330</v>
      </c>
      <c r="F67" s="150"/>
      <c r="G67" s="133" t="s">
        <v>63</v>
      </c>
      <c r="H67" s="151">
        <v>8</v>
      </c>
      <c r="I67" s="151">
        <v>0</v>
      </c>
      <c r="J67" s="133">
        <f t="shared" si="8"/>
        <v>8</v>
      </c>
      <c r="K67" s="152">
        <v>45</v>
      </c>
      <c r="L67" s="134">
        <f t="shared" si="10"/>
        <v>360</v>
      </c>
      <c r="M67" s="134">
        <f t="shared" si="6"/>
        <v>64.8</v>
      </c>
      <c r="N67" s="134">
        <f t="shared" si="11"/>
        <v>424.8</v>
      </c>
      <c r="O67" s="153"/>
    </row>
    <row r="68" spans="2:15" s="166" customFormat="1" x14ac:dyDescent="0.25">
      <c r="B68" s="159">
        <f>B66</f>
        <v>44007</v>
      </c>
      <c r="C68" s="160" t="s">
        <v>284</v>
      </c>
      <c r="D68" s="159">
        <f>D66</f>
        <v>44007</v>
      </c>
      <c r="E68" s="168" t="s">
        <v>324</v>
      </c>
      <c r="F68" s="168"/>
      <c r="G68" s="158" t="str">
        <f>G65</f>
        <v>UNID.</v>
      </c>
      <c r="H68" s="169">
        <v>17</v>
      </c>
      <c r="I68" s="169">
        <v>0</v>
      </c>
      <c r="J68" s="158">
        <f t="shared" si="8"/>
        <v>17</v>
      </c>
      <c r="K68" s="170">
        <v>65</v>
      </c>
      <c r="L68" s="171">
        <f t="shared" si="10"/>
        <v>1105</v>
      </c>
      <c r="M68" s="171">
        <f t="shared" si="6"/>
        <v>198.9</v>
      </c>
      <c r="N68" s="171">
        <f t="shared" si="11"/>
        <v>1303.9000000000001</v>
      </c>
      <c r="O68" s="172"/>
    </row>
    <row r="69" spans="2:15" s="154" customFormat="1" x14ac:dyDescent="0.25">
      <c r="B69" s="130">
        <f t="shared" ref="B69:B75" si="12">B68</f>
        <v>44007</v>
      </c>
      <c r="C69" s="129" t="s">
        <v>284</v>
      </c>
      <c r="D69" s="130">
        <f t="shared" ref="D69:D75" si="13">D68</f>
        <v>44007</v>
      </c>
      <c r="E69" s="150" t="s">
        <v>325</v>
      </c>
      <c r="F69" s="150"/>
      <c r="G69" s="133" t="str">
        <f>G68</f>
        <v>UNID.</v>
      </c>
      <c r="H69" s="151">
        <v>67</v>
      </c>
      <c r="I69" s="151">
        <v>3</v>
      </c>
      <c r="J69" s="133">
        <f t="shared" si="8"/>
        <v>64</v>
      </c>
      <c r="K69" s="152">
        <v>29</v>
      </c>
      <c r="L69" s="134">
        <f t="shared" si="10"/>
        <v>1856</v>
      </c>
      <c r="M69" s="134">
        <f t="shared" si="6"/>
        <v>334.08</v>
      </c>
      <c r="N69" s="134">
        <f t="shared" si="11"/>
        <v>2190.08</v>
      </c>
      <c r="O69" s="153"/>
    </row>
    <row r="70" spans="2:15" s="166" customFormat="1" x14ac:dyDescent="0.25">
      <c r="B70" s="159">
        <f t="shared" si="12"/>
        <v>44007</v>
      </c>
      <c r="C70" s="160" t="s">
        <v>284</v>
      </c>
      <c r="D70" s="159">
        <f t="shared" si="13"/>
        <v>44007</v>
      </c>
      <c r="E70" s="168" t="s">
        <v>326</v>
      </c>
      <c r="F70" s="168"/>
      <c r="G70" s="158" t="str">
        <f>G69</f>
        <v>UNID.</v>
      </c>
      <c r="H70" s="169">
        <v>5</v>
      </c>
      <c r="I70" s="169">
        <v>1</v>
      </c>
      <c r="J70" s="158">
        <f t="shared" ref="J70:J75" si="14">H70-I70</f>
        <v>4</v>
      </c>
      <c r="K70" s="170">
        <v>125</v>
      </c>
      <c r="L70" s="171">
        <f t="shared" si="10"/>
        <v>500</v>
      </c>
      <c r="M70" s="171">
        <f t="shared" si="6"/>
        <v>90</v>
      </c>
      <c r="N70" s="171">
        <f t="shared" si="11"/>
        <v>590</v>
      </c>
      <c r="O70" s="172"/>
    </row>
    <row r="71" spans="2:15" s="166" customFormat="1" x14ac:dyDescent="0.25">
      <c r="B71" s="159">
        <f t="shared" si="12"/>
        <v>44007</v>
      </c>
      <c r="C71" s="160" t="s">
        <v>284</v>
      </c>
      <c r="D71" s="159">
        <f t="shared" si="13"/>
        <v>44007</v>
      </c>
      <c r="E71" s="168" t="s">
        <v>343</v>
      </c>
      <c r="F71" s="168"/>
      <c r="G71" s="158" t="s">
        <v>327</v>
      </c>
      <c r="H71" s="169">
        <v>7</v>
      </c>
      <c r="I71" s="169">
        <v>6</v>
      </c>
      <c r="J71" s="158">
        <f t="shared" si="14"/>
        <v>1</v>
      </c>
      <c r="K71" s="170">
        <v>30</v>
      </c>
      <c r="L71" s="171">
        <f t="shared" si="10"/>
        <v>30</v>
      </c>
      <c r="M71" s="171">
        <f t="shared" si="6"/>
        <v>5.3999999999999995</v>
      </c>
      <c r="N71" s="171">
        <f t="shared" si="11"/>
        <v>35.4</v>
      </c>
      <c r="O71" s="172"/>
    </row>
    <row r="72" spans="2:15" s="166" customFormat="1" x14ac:dyDescent="0.25">
      <c r="B72" s="159">
        <f t="shared" si="12"/>
        <v>44007</v>
      </c>
      <c r="C72" s="160" t="s">
        <v>284</v>
      </c>
      <c r="D72" s="159">
        <f t="shared" si="13"/>
        <v>44007</v>
      </c>
      <c r="E72" s="168" t="s">
        <v>344</v>
      </c>
      <c r="F72" s="168"/>
      <c r="G72" s="158" t="s">
        <v>327</v>
      </c>
      <c r="H72" s="169">
        <v>1</v>
      </c>
      <c r="I72" s="169">
        <v>0</v>
      </c>
      <c r="J72" s="158">
        <f t="shared" si="14"/>
        <v>1</v>
      </c>
      <c r="K72" s="170">
        <v>30</v>
      </c>
      <c r="L72" s="171">
        <f t="shared" si="10"/>
        <v>30</v>
      </c>
      <c r="M72" s="171">
        <f t="shared" si="6"/>
        <v>5.3999999999999995</v>
      </c>
      <c r="N72" s="171">
        <f t="shared" si="11"/>
        <v>35.4</v>
      </c>
      <c r="O72" s="172"/>
    </row>
    <row r="73" spans="2:15" s="166" customFormat="1" x14ac:dyDescent="0.25">
      <c r="B73" s="159">
        <f t="shared" si="12"/>
        <v>44007</v>
      </c>
      <c r="C73" s="160" t="s">
        <v>284</v>
      </c>
      <c r="D73" s="159">
        <f t="shared" si="13"/>
        <v>44007</v>
      </c>
      <c r="E73" s="168" t="s">
        <v>345</v>
      </c>
      <c r="F73" s="168"/>
      <c r="G73" s="158" t="s">
        <v>327</v>
      </c>
      <c r="H73" s="169">
        <v>1</v>
      </c>
      <c r="I73" s="169">
        <v>0</v>
      </c>
      <c r="J73" s="158">
        <f t="shared" si="14"/>
        <v>1</v>
      </c>
      <c r="K73" s="170">
        <v>30</v>
      </c>
      <c r="L73" s="171">
        <f t="shared" si="10"/>
        <v>30</v>
      </c>
      <c r="M73" s="171">
        <f t="shared" si="6"/>
        <v>5.3999999999999995</v>
      </c>
      <c r="N73" s="171">
        <f t="shared" si="11"/>
        <v>35.4</v>
      </c>
      <c r="O73" s="172"/>
    </row>
    <row r="74" spans="2:15" s="166" customFormat="1" x14ac:dyDescent="0.25">
      <c r="B74" s="159">
        <f t="shared" si="12"/>
        <v>44007</v>
      </c>
      <c r="C74" s="160" t="s">
        <v>284</v>
      </c>
      <c r="D74" s="159">
        <f t="shared" si="13"/>
        <v>44007</v>
      </c>
      <c r="E74" s="168" t="s">
        <v>338</v>
      </c>
      <c r="F74" s="168"/>
      <c r="G74" s="158" t="str">
        <f>G70</f>
        <v>UNID.</v>
      </c>
      <c r="H74" s="169">
        <v>2</v>
      </c>
      <c r="I74" s="169">
        <v>0</v>
      </c>
      <c r="J74" s="158">
        <f t="shared" si="14"/>
        <v>2</v>
      </c>
      <c r="K74" s="170">
        <v>450</v>
      </c>
      <c r="L74" s="171">
        <f t="shared" si="10"/>
        <v>900</v>
      </c>
      <c r="M74" s="171">
        <f t="shared" si="6"/>
        <v>162</v>
      </c>
      <c r="N74" s="171">
        <f t="shared" si="11"/>
        <v>1062</v>
      </c>
      <c r="O74" s="172"/>
    </row>
    <row r="75" spans="2:15" s="166" customFormat="1" x14ac:dyDescent="0.25">
      <c r="B75" s="159">
        <f t="shared" si="12"/>
        <v>44007</v>
      </c>
      <c r="C75" s="160" t="s">
        <v>284</v>
      </c>
      <c r="D75" s="159">
        <f t="shared" si="13"/>
        <v>44007</v>
      </c>
      <c r="E75" s="168" t="s">
        <v>328</v>
      </c>
      <c r="F75" s="168"/>
      <c r="G75" s="158" t="str">
        <f>G74</f>
        <v>UNID.</v>
      </c>
      <c r="H75" s="169">
        <v>1</v>
      </c>
      <c r="I75" s="169">
        <v>0</v>
      </c>
      <c r="J75" s="158">
        <f t="shared" si="14"/>
        <v>1</v>
      </c>
      <c r="K75" s="170">
        <v>1500</v>
      </c>
      <c r="L75" s="171">
        <f t="shared" si="10"/>
        <v>1500</v>
      </c>
      <c r="M75" s="171">
        <f t="shared" si="6"/>
        <v>270</v>
      </c>
      <c r="N75" s="171">
        <f t="shared" si="11"/>
        <v>1770</v>
      </c>
      <c r="O75" s="172"/>
    </row>
    <row r="76" spans="2:15" x14ac:dyDescent="0.25">
      <c r="B76" s="57">
        <f>B69</f>
        <v>44007</v>
      </c>
      <c r="C76" s="27" t="s">
        <v>284</v>
      </c>
      <c r="D76" s="57">
        <v>44007</v>
      </c>
      <c r="E76" s="18" t="s">
        <v>287</v>
      </c>
      <c r="F76" s="18"/>
      <c r="G76" s="7" t="s">
        <v>63</v>
      </c>
      <c r="H76" s="17">
        <v>10</v>
      </c>
      <c r="I76" s="17">
        <v>1</v>
      </c>
      <c r="J76" s="7">
        <f t="shared" si="8"/>
        <v>9</v>
      </c>
      <c r="K76" s="22">
        <v>45</v>
      </c>
      <c r="L76" s="21">
        <f t="shared" si="10"/>
        <v>405</v>
      </c>
      <c r="M76" s="21">
        <f t="shared" si="6"/>
        <v>72.899999999999991</v>
      </c>
      <c r="N76" s="21">
        <f t="shared" si="11"/>
        <v>477.9</v>
      </c>
      <c r="O76" s="3"/>
    </row>
    <row r="77" spans="2:15" x14ac:dyDescent="0.25">
      <c r="B77" s="57">
        <v>43011</v>
      </c>
      <c r="C77" s="27" t="s">
        <v>247</v>
      </c>
      <c r="D77" s="57">
        <v>43011</v>
      </c>
      <c r="E77" s="18" t="s">
        <v>248</v>
      </c>
      <c r="F77" s="18"/>
      <c r="G77" s="7" t="s">
        <v>63</v>
      </c>
      <c r="H77" s="17">
        <v>26</v>
      </c>
      <c r="I77" s="17">
        <v>7</v>
      </c>
      <c r="J77" s="7">
        <f t="shared" si="8"/>
        <v>19</v>
      </c>
      <c r="K77" s="22">
        <v>7</v>
      </c>
      <c r="L77" s="21">
        <f t="shared" si="10"/>
        <v>133</v>
      </c>
      <c r="M77" s="21">
        <f t="shared" si="6"/>
        <v>23.939999999999998</v>
      </c>
      <c r="N77" s="21">
        <f t="shared" si="11"/>
        <v>156.94</v>
      </c>
      <c r="O77" s="3"/>
    </row>
    <row r="78" spans="2:15" x14ac:dyDescent="0.25">
      <c r="B78" s="57">
        <v>43012</v>
      </c>
      <c r="C78" s="27" t="s">
        <v>251</v>
      </c>
      <c r="D78" s="57">
        <v>43012</v>
      </c>
      <c r="E78" s="18" t="s">
        <v>253</v>
      </c>
      <c r="F78" s="18"/>
      <c r="G78" s="7" t="s">
        <v>63</v>
      </c>
      <c r="H78" s="17">
        <v>11</v>
      </c>
      <c r="I78" s="17">
        <v>1</v>
      </c>
      <c r="J78" s="7">
        <f t="shared" si="8"/>
        <v>10</v>
      </c>
      <c r="K78" s="22">
        <v>45</v>
      </c>
      <c r="L78" s="21">
        <f t="shared" si="10"/>
        <v>450</v>
      </c>
      <c r="M78" s="21">
        <f t="shared" si="6"/>
        <v>81</v>
      </c>
      <c r="N78" s="21">
        <f t="shared" si="11"/>
        <v>531</v>
      </c>
      <c r="O78" s="3"/>
    </row>
    <row r="79" spans="2:15" x14ac:dyDescent="0.25">
      <c r="B79" s="57">
        <v>43013</v>
      </c>
      <c r="C79" s="27" t="s">
        <v>252</v>
      </c>
      <c r="D79" s="57">
        <v>43013</v>
      </c>
      <c r="E79" s="18" t="s">
        <v>254</v>
      </c>
      <c r="F79" s="18"/>
      <c r="G79" s="7" t="s">
        <v>63</v>
      </c>
      <c r="H79" s="17">
        <v>12</v>
      </c>
      <c r="I79" s="17">
        <v>4</v>
      </c>
      <c r="J79" s="7">
        <f t="shared" si="8"/>
        <v>8</v>
      </c>
      <c r="K79" s="22">
        <v>225</v>
      </c>
      <c r="L79" s="21">
        <f t="shared" si="10"/>
        <v>1800</v>
      </c>
      <c r="M79" s="21">
        <f t="shared" si="6"/>
        <v>324</v>
      </c>
      <c r="N79" s="21">
        <f t="shared" si="11"/>
        <v>2124</v>
      </c>
      <c r="O79" s="3"/>
    </row>
    <row r="80" spans="2:15" x14ac:dyDescent="0.25">
      <c r="B80" s="57">
        <v>43011</v>
      </c>
      <c r="C80" s="27" t="s">
        <v>240</v>
      </c>
      <c r="D80" s="57">
        <v>43011</v>
      </c>
      <c r="E80" s="18" t="s">
        <v>242</v>
      </c>
      <c r="F80" s="18"/>
      <c r="G80" s="7" t="s">
        <v>63</v>
      </c>
      <c r="H80" s="17">
        <v>8</v>
      </c>
      <c r="I80" s="17">
        <v>2</v>
      </c>
      <c r="J80" s="7">
        <f t="shared" si="8"/>
        <v>6</v>
      </c>
      <c r="K80" s="22">
        <v>209.32</v>
      </c>
      <c r="L80" s="21">
        <f t="shared" si="10"/>
        <v>1255.92</v>
      </c>
      <c r="M80" s="21">
        <f t="shared" si="6"/>
        <v>226.06560000000002</v>
      </c>
      <c r="N80" s="21">
        <f t="shared" si="11"/>
        <v>1481.9856</v>
      </c>
      <c r="O80" s="3"/>
    </row>
    <row r="81" spans="1:23" s="110" customFormat="1" x14ac:dyDescent="0.25">
      <c r="A81" s="109"/>
      <c r="B81" s="96">
        <v>43011</v>
      </c>
      <c r="C81" s="97" t="s">
        <v>245</v>
      </c>
      <c r="D81" s="96">
        <v>43012</v>
      </c>
      <c r="E81" s="113" t="s">
        <v>246</v>
      </c>
      <c r="F81" s="113"/>
      <c r="G81" s="101" t="s">
        <v>63</v>
      </c>
      <c r="H81" s="114">
        <v>24</v>
      </c>
      <c r="I81" s="114">
        <v>12</v>
      </c>
      <c r="J81" s="101">
        <f t="shared" si="8"/>
        <v>12</v>
      </c>
      <c r="K81" s="115">
        <v>55</v>
      </c>
      <c r="L81" s="102">
        <f t="shared" si="10"/>
        <v>660</v>
      </c>
      <c r="M81" s="102">
        <f t="shared" si="6"/>
        <v>118.8</v>
      </c>
      <c r="N81" s="102">
        <f t="shared" si="11"/>
        <v>778.8</v>
      </c>
      <c r="O81" s="108"/>
      <c r="P81" s="109"/>
      <c r="Q81" s="109"/>
      <c r="R81" s="109"/>
      <c r="S81" s="109"/>
      <c r="T81" s="109"/>
      <c r="U81" s="109"/>
      <c r="V81" s="109"/>
      <c r="W81" s="109"/>
    </row>
    <row r="82" spans="1:23" x14ac:dyDescent="0.25">
      <c r="B82" s="57">
        <v>44007</v>
      </c>
      <c r="C82" s="27" t="s">
        <v>283</v>
      </c>
      <c r="D82" s="57">
        <v>44007</v>
      </c>
      <c r="E82" s="18" t="s">
        <v>285</v>
      </c>
      <c r="F82" s="18"/>
      <c r="G82" s="7" t="s">
        <v>63</v>
      </c>
      <c r="H82" s="17">
        <v>72</v>
      </c>
      <c r="I82" s="17">
        <v>0</v>
      </c>
      <c r="J82" s="7">
        <f t="shared" si="8"/>
        <v>72</v>
      </c>
      <c r="K82" s="22">
        <v>6.42</v>
      </c>
      <c r="L82" s="21">
        <f t="shared" si="10"/>
        <v>462.24</v>
      </c>
      <c r="M82" s="21">
        <f t="shared" si="6"/>
        <v>83.203199999999995</v>
      </c>
      <c r="N82" s="21">
        <f t="shared" si="11"/>
        <v>545.44320000000005</v>
      </c>
      <c r="O82" s="3"/>
    </row>
    <row r="83" spans="1:23" x14ac:dyDescent="0.25">
      <c r="B83" s="57">
        <v>44007</v>
      </c>
      <c r="C83" s="27" t="s">
        <v>284</v>
      </c>
      <c r="D83" s="57">
        <v>44007</v>
      </c>
      <c r="E83" s="18" t="s">
        <v>293</v>
      </c>
      <c r="F83" s="18"/>
      <c r="G83" s="7" t="s">
        <v>63</v>
      </c>
      <c r="H83" s="17">
        <v>37</v>
      </c>
      <c r="I83" s="17">
        <v>0</v>
      </c>
      <c r="J83" s="7">
        <f t="shared" si="8"/>
        <v>37</v>
      </c>
      <c r="K83" s="22">
        <v>6.42</v>
      </c>
      <c r="L83" s="21">
        <f t="shared" si="10"/>
        <v>237.54</v>
      </c>
      <c r="M83" s="21">
        <f t="shared" si="6"/>
        <v>42.757199999999997</v>
      </c>
      <c r="N83" s="21">
        <f t="shared" si="11"/>
        <v>280.29719999999998</v>
      </c>
      <c r="O83" s="3"/>
    </row>
    <row r="84" spans="1:23" x14ac:dyDescent="0.25">
      <c r="B84" s="57">
        <v>44007</v>
      </c>
      <c r="C84" s="27" t="s">
        <v>239</v>
      </c>
      <c r="D84" s="57">
        <v>44007</v>
      </c>
      <c r="E84" s="18" t="s">
        <v>282</v>
      </c>
      <c r="F84" s="18"/>
      <c r="G84" s="7" t="s">
        <v>63</v>
      </c>
      <c r="H84" s="17">
        <v>109</v>
      </c>
      <c r="I84" s="17">
        <v>0</v>
      </c>
      <c r="J84" s="7">
        <f t="shared" si="8"/>
        <v>109</v>
      </c>
      <c r="K84" s="22">
        <v>6.42</v>
      </c>
      <c r="L84" s="21">
        <f t="shared" si="10"/>
        <v>699.78</v>
      </c>
      <c r="M84" s="21">
        <f t="shared" si="6"/>
        <v>125.96039999999999</v>
      </c>
      <c r="N84" s="21">
        <f t="shared" si="11"/>
        <v>825.74039999999991</v>
      </c>
      <c r="O84" s="3"/>
    </row>
    <row r="85" spans="1:23" x14ac:dyDescent="0.25">
      <c r="B85" s="57">
        <v>43011</v>
      </c>
      <c r="C85" s="27" t="s">
        <v>252</v>
      </c>
      <c r="D85" s="57">
        <v>43011</v>
      </c>
      <c r="E85" s="18" t="s">
        <v>255</v>
      </c>
      <c r="F85" s="18"/>
      <c r="G85" s="7" t="s">
        <v>9</v>
      </c>
      <c r="H85" s="17">
        <v>10</v>
      </c>
      <c r="I85" s="17">
        <v>10</v>
      </c>
      <c r="J85" s="7">
        <f t="shared" si="8"/>
        <v>0</v>
      </c>
      <c r="K85" s="173">
        <v>0</v>
      </c>
      <c r="L85" s="21">
        <f t="shared" si="10"/>
        <v>0</v>
      </c>
      <c r="M85" s="21">
        <f t="shared" si="6"/>
        <v>0</v>
      </c>
      <c r="N85" s="21">
        <f t="shared" si="11"/>
        <v>0</v>
      </c>
      <c r="O85" s="3"/>
    </row>
    <row r="86" spans="1:23" x14ac:dyDescent="0.25">
      <c r="B86" s="57" t="s">
        <v>208</v>
      </c>
      <c r="C86" s="27" t="s">
        <v>223</v>
      </c>
      <c r="D86" s="57" t="s">
        <v>208</v>
      </c>
      <c r="E86" s="18" t="s">
        <v>214</v>
      </c>
      <c r="F86" s="18"/>
      <c r="G86" s="7" t="s">
        <v>63</v>
      </c>
      <c r="H86" s="17">
        <v>4</v>
      </c>
      <c r="I86" s="17">
        <v>4</v>
      </c>
      <c r="J86" s="7">
        <f t="shared" si="8"/>
        <v>0</v>
      </c>
      <c r="K86" s="22">
        <v>22.51</v>
      </c>
      <c r="L86" s="21">
        <f t="shared" si="10"/>
        <v>0</v>
      </c>
      <c r="M86" s="21">
        <f t="shared" si="6"/>
        <v>0</v>
      </c>
      <c r="N86" s="21">
        <f t="shared" si="11"/>
        <v>0</v>
      </c>
      <c r="O86" s="3"/>
    </row>
    <row r="87" spans="1:23" x14ac:dyDescent="0.25">
      <c r="B87" s="57" t="s">
        <v>208</v>
      </c>
      <c r="C87" s="27" t="s">
        <v>224</v>
      </c>
      <c r="D87" s="57" t="s">
        <v>208</v>
      </c>
      <c r="E87" s="18" t="s">
        <v>215</v>
      </c>
      <c r="F87" s="18"/>
      <c r="G87" s="7" t="s">
        <v>63</v>
      </c>
      <c r="H87" s="17">
        <v>5</v>
      </c>
      <c r="I87" s="17">
        <v>5</v>
      </c>
      <c r="J87" s="7">
        <f t="shared" si="8"/>
        <v>0</v>
      </c>
      <c r="K87" s="22">
        <v>254.24</v>
      </c>
      <c r="L87" s="21">
        <f t="shared" si="10"/>
        <v>0</v>
      </c>
      <c r="M87" s="21">
        <f t="shared" si="6"/>
        <v>0</v>
      </c>
      <c r="N87" s="21">
        <f t="shared" si="11"/>
        <v>0</v>
      </c>
      <c r="O87" s="3"/>
    </row>
    <row r="88" spans="1:23" x14ac:dyDescent="0.25">
      <c r="B88" s="57" t="s">
        <v>208</v>
      </c>
      <c r="C88" s="27" t="s">
        <v>225</v>
      </c>
      <c r="D88" s="57" t="s">
        <v>208</v>
      </c>
      <c r="E88" s="18" t="s">
        <v>216</v>
      </c>
      <c r="F88" s="18"/>
      <c r="G88" s="7" t="s">
        <v>63</v>
      </c>
      <c r="H88" s="17">
        <v>1</v>
      </c>
      <c r="I88" s="17">
        <v>1</v>
      </c>
      <c r="J88" s="7">
        <f t="shared" si="8"/>
        <v>0</v>
      </c>
      <c r="K88" s="22">
        <v>336.2</v>
      </c>
      <c r="L88" s="21">
        <f t="shared" si="10"/>
        <v>0</v>
      </c>
      <c r="M88" s="21">
        <f t="shared" si="6"/>
        <v>0</v>
      </c>
      <c r="N88" s="21">
        <f t="shared" si="11"/>
        <v>0</v>
      </c>
      <c r="O88" s="3"/>
    </row>
    <row r="89" spans="1:23" x14ac:dyDescent="0.25">
      <c r="B89" s="57" t="s">
        <v>208</v>
      </c>
      <c r="C89" s="27" t="s">
        <v>226</v>
      </c>
      <c r="D89" s="57" t="s">
        <v>208</v>
      </c>
      <c r="E89" s="18" t="s">
        <v>217</v>
      </c>
      <c r="F89" s="18"/>
      <c r="G89" s="7" t="s">
        <v>63</v>
      </c>
      <c r="H89" s="17">
        <v>1</v>
      </c>
      <c r="I89" s="17">
        <v>1</v>
      </c>
      <c r="J89" s="7">
        <f t="shared" si="8"/>
        <v>0</v>
      </c>
      <c r="K89" s="22">
        <v>690.67</v>
      </c>
      <c r="L89" s="21">
        <f t="shared" si="10"/>
        <v>0</v>
      </c>
      <c r="M89" s="21">
        <f t="shared" si="6"/>
        <v>0</v>
      </c>
      <c r="N89" s="21">
        <f t="shared" si="11"/>
        <v>0</v>
      </c>
      <c r="O89" s="3"/>
    </row>
    <row r="90" spans="1:23" ht="25.5" x14ac:dyDescent="0.25">
      <c r="B90" s="57" t="s">
        <v>208</v>
      </c>
      <c r="C90" s="27" t="s">
        <v>227</v>
      </c>
      <c r="D90" s="57" t="s">
        <v>208</v>
      </c>
      <c r="E90" s="18" t="s">
        <v>218</v>
      </c>
      <c r="F90" s="18"/>
      <c r="G90" s="7" t="s">
        <v>63</v>
      </c>
      <c r="H90" s="17">
        <v>1</v>
      </c>
      <c r="I90" s="17">
        <v>1</v>
      </c>
      <c r="J90" s="7">
        <f t="shared" si="8"/>
        <v>0</v>
      </c>
      <c r="K90" s="22">
        <v>224.38</v>
      </c>
      <c r="L90" s="21">
        <f t="shared" si="10"/>
        <v>0</v>
      </c>
      <c r="M90" s="21">
        <f t="shared" si="6"/>
        <v>0</v>
      </c>
      <c r="N90" s="21">
        <f t="shared" si="11"/>
        <v>0</v>
      </c>
      <c r="O90" s="3"/>
    </row>
    <row r="91" spans="1:23" ht="25.5" x14ac:dyDescent="0.25">
      <c r="B91" s="57" t="s">
        <v>208</v>
      </c>
      <c r="C91" s="27" t="s">
        <v>228</v>
      </c>
      <c r="D91" s="57" t="s">
        <v>208</v>
      </c>
      <c r="E91" s="18" t="s">
        <v>219</v>
      </c>
      <c r="F91" s="18"/>
      <c r="G91" s="7" t="s">
        <v>63</v>
      </c>
      <c r="H91" s="17">
        <v>2</v>
      </c>
      <c r="I91" s="17">
        <v>2</v>
      </c>
      <c r="J91" s="7">
        <f t="shared" si="8"/>
        <v>0</v>
      </c>
      <c r="K91" s="22">
        <v>212.35</v>
      </c>
      <c r="L91" s="21">
        <f t="shared" si="10"/>
        <v>0</v>
      </c>
      <c r="M91" s="21">
        <f t="shared" si="6"/>
        <v>0</v>
      </c>
      <c r="N91" s="21">
        <f t="shared" si="11"/>
        <v>0</v>
      </c>
      <c r="O91" s="3"/>
    </row>
    <row r="92" spans="1:23" x14ac:dyDescent="0.25">
      <c r="B92" s="57" t="s">
        <v>208</v>
      </c>
      <c r="C92" s="27" t="s">
        <v>229</v>
      </c>
      <c r="D92" s="57" t="s">
        <v>208</v>
      </c>
      <c r="E92" s="18" t="s">
        <v>220</v>
      </c>
      <c r="F92" s="18"/>
      <c r="G92" s="7" t="s">
        <v>63</v>
      </c>
      <c r="H92" s="17">
        <v>5</v>
      </c>
      <c r="I92" s="17">
        <v>5</v>
      </c>
      <c r="J92" s="7">
        <f t="shared" si="8"/>
        <v>0</v>
      </c>
      <c r="K92" s="22">
        <v>148.30000000000001</v>
      </c>
      <c r="L92" s="21">
        <f t="shared" si="10"/>
        <v>0</v>
      </c>
      <c r="M92" s="21">
        <f t="shared" si="6"/>
        <v>0</v>
      </c>
      <c r="N92" s="21">
        <f t="shared" si="11"/>
        <v>0</v>
      </c>
      <c r="O92" s="3"/>
    </row>
    <row r="93" spans="1:23" x14ac:dyDescent="0.25">
      <c r="B93" s="57" t="s">
        <v>208</v>
      </c>
      <c r="C93" s="27" t="s">
        <v>230</v>
      </c>
      <c r="D93" s="57" t="s">
        <v>208</v>
      </c>
      <c r="E93" s="18" t="s">
        <v>221</v>
      </c>
      <c r="F93" s="18"/>
      <c r="G93" s="7" t="s">
        <v>63</v>
      </c>
      <c r="H93" s="17">
        <v>2</v>
      </c>
      <c r="I93" s="17">
        <v>2</v>
      </c>
      <c r="J93" s="7">
        <f t="shared" si="8"/>
        <v>0</v>
      </c>
      <c r="K93" s="22">
        <v>67.790000000000006</v>
      </c>
      <c r="L93" s="21">
        <f t="shared" si="10"/>
        <v>0</v>
      </c>
      <c r="M93" s="21">
        <f t="shared" si="6"/>
        <v>0</v>
      </c>
      <c r="N93" s="21">
        <f t="shared" si="11"/>
        <v>0</v>
      </c>
      <c r="O93" s="3"/>
    </row>
    <row r="94" spans="1:23" x14ac:dyDescent="0.25">
      <c r="B94" s="57" t="s">
        <v>208</v>
      </c>
      <c r="C94" s="27" t="s">
        <v>231</v>
      </c>
      <c r="D94" s="57" t="s">
        <v>208</v>
      </c>
      <c r="E94" s="18" t="s">
        <v>222</v>
      </c>
      <c r="F94" s="18"/>
      <c r="G94" s="7" t="s">
        <v>63</v>
      </c>
      <c r="H94" s="17">
        <v>1</v>
      </c>
      <c r="I94" s="17">
        <v>1</v>
      </c>
      <c r="J94" s="7">
        <f t="shared" si="8"/>
        <v>0</v>
      </c>
      <c r="K94" s="22">
        <v>19631.349999999999</v>
      </c>
      <c r="L94" s="21">
        <f t="shared" si="10"/>
        <v>0</v>
      </c>
      <c r="M94" s="21">
        <f t="shared" si="6"/>
        <v>0</v>
      </c>
      <c r="N94" s="21">
        <f t="shared" si="11"/>
        <v>0</v>
      </c>
      <c r="O94" s="3"/>
    </row>
    <row r="95" spans="1:23" x14ac:dyDescent="0.25">
      <c r="B95" s="57">
        <v>43619</v>
      </c>
      <c r="C95" s="27" t="s">
        <v>232</v>
      </c>
      <c r="D95" s="57">
        <v>43619</v>
      </c>
      <c r="E95" s="18" t="s">
        <v>268</v>
      </c>
      <c r="F95" s="18"/>
      <c r="G95" s="7" t="s">
        <v>63</v>
      </c>
      <c r="H95" s="17">
        <v>3</v>
      </c>
      <c r="I95" s="17">
        <v>3</v>
      </c>
      <c r="J95" s="7">
        <f t="shared" si="8"/>
        <v>0</v>
      </c>
      <c r="K95" s="22">
        <v>6395</v>
      </c>
      <c r="L95" s="21">
        <f t="shared" si="10"/>
        <v>0</v>
      </c>
      <c r="M95" s="21">
        <f t="shared" si="6"/>
        <v>0</v>
      </c>
      <c r="N95" s="21">
        <f t="shared" si="11"/>
        <v>0</v>
      </c>
      <c r="O95" s="3"/>
    </row>
    <row r="96" spans="1:23" x14ac:dyDescent="0.25">
      <c r="B96" s="57">
        <v>43620</v>
      </c>
      <c r="C96" s="27" t="s">
        <v>233</v>
      </c>
      <c r="D96" s="57">
        <v>43620</v>
      </c>
      <c r="E96" s="18" t="s">
        <v>235</v>
      </c>
      <c r="F96" s="18"/>
      <c r="G96" s="7" t="s">
        <v>63</v>
      </c>
      <c r="H96" s="17">
        <v>2</v>
      </c>
      <c r="I96" s="17">
        <v>2</v>
      </c>
      <c r="J96" s="7">
        <f t="shared" si="8"/>
        <v>0</v>
      </c>
      <c r="K96" s="22">
        <v>1750</v>
      </c>
      <c r="L96" s="21">
        <f t="shared" si="10"/>
        <v>0</v>
      </c>
      <c r="M96" s="21">
        <f t="shared" si="6"/>
        <v>0</v>
      </c>
      <c r="N96" s="21">
        <f t="shared" si="11"/>
        <v>0</v>
      </c>
      <c r="O96" s="3"/>
    </row>
    <row r="97" spans="2:15" x14ac:dyDescent="0.25">
      <c r="B97" s="57">
        <v>43621</v>
      </c>
      <c r="C97" s="27" t="s">
        <v>234</v>
      </c>
      <c r="D97" s="57">
        <v>43621</v>
      </c>
      <c r="E97" s="18" t="s">
        <v>236</v>
      </c>
      <c r="F97" s="18"/>
      <c r="G97" s="7" t="s">
        <v>63</v>
      </c>
      <c r="H97" s="17">
        <v>1</v>
      </c>
      <c r="I97" s="17">
        <v>1</v>
      </c>
      <c r="J97" s="7">
        <f t="shared" si="8"/>
        <v>0</v>
      </c>
      <c r="K97" s="22">
        <v>30650</v>
      </c>
      <c r="L97" s="21">
        <f t="shared" si="10"/>
        <v>0</v>
      </c>
      <c r="M97" s="21">
        <f t="shared" si="6"/>
        <v>0</v>
      </c>
      <c r="N97" s="21">
        <f t="shared" si="11"/>
        <v>0</v>
      </c>
      <c r="O97" s="3"/>
    </row>
    <row r="98" spans="2:15" x14ac:dyDescent="0.25">
      <c r="B98" s="57">
        <v>43830</v>
      </c>
      <c r="C98" s="27" t="s">
        <v>247</v>
      </c>
      <c r="D98" s="57">
        <v>43830</v>
      </c>
      <c r="E98" s="18" t="s">
        <v>267</v>
      </c>
      <c r="F98" s="18"/>
      <c r="G98" s="7" t="s">
        <v>63</v>
      </c>
      <c r="H98" s="17">
        <v>1</v>
      </c>
      <c r="I98" s="17">
        <v>1</v>
      </c>
      <c r="J98" s="7">
        <f t="shared" si="8"/>
        <v>0</v>
      </c>
      <c r="K98" s="22">
        <v>1187.0999999999999</v>
      </c>
      <c r="L98" s="21">
        <f t="shared" si="10"/>
        <v>0</v>
      </c>
      <c r="M98" s="21">
        <f t="shared" si="6"/>
        <v>0</v>
      </c>
      <c r="N98" s="21">
        <f t="shared" ref="N98:N120" si="15">L98+M98</f>
        <v>0</v>
      </c>
      <c r="O98" s="3"/>
    </row>
    <row r="99" spans="2:15" x14ac:dyDescent="0.25">
      <c r="B99" s="57">
        <v>43011</v>
      </c>
      <c r="C99" s="27" t="s">
        <v>102</v>
      </c>
      <c r="D99" s="57">
        <v>43011</v>
      </c>
      <c r="E99" s="18" t="s">
        <v>44</v>
      </c>
      <c r="F99" s="18"/>
      <c r="G99" s="7" t="s">
        <v>63</v>
      </c>
      <c r="H99" s="17">
        <v>4</v>
      </c>
      <c r="I99" s="17">
        <v>4</v>
      </c>
      <c r="J99" s="7">
        <f t="shared" si="8"/>
        <v>0</v>
      </c>
      <c r="K99" s="22">
        <v>1364</v>
      </c>
      <c r="L99" s="21">
        <f t="shared" si="10"/>
        <v>0</v>
      </c>
      <c r="M99" s="21">
        <f t="shared" si="6"/>
        <v>0</v>
      </c>
      <c r="N99" s="21">
        <f t="shared" si="15"/>
        <v>0</v>
      </c>
      <c r="O99" s="3"/>
    </row>
    <row r="100" spans="2:15" x14ac:dyDescent="0.25">
      <c r="B100" s="57">
        <v>43047</v>
      </c>
      <c r="C100" s="27" t="s">
        <v>104</v>
      </c>
      <c r="D100" s="57">
        <v>43047</v>
      </c>
      <c r="E100" s="5" t="s">
        <v>16</v>
      </c>
      <c r="F100" s="5"/>
      <c r="G100" s="7" t="s">
        <v>63</v>
      </c>
      <c r="H100" s="7">
        <v>20</v>
      </c>
      <c r="I100" s="7">
        <v>5</v>
      </c>
      <c r="J100" s="7">
        <f t="shared" ref="J100:J114" si="16">H100-I100</f>
        <v>15</v>
      </c>
      <c r="K100" s="21">
        <v>55.82</v>
      </c>
      <c r="L100" s="20">
        <f t="shared" si="10"/>
        <v>837.3</v>
      </c>
      <c r="M100" s="21">
        <f t="shared" ref="M100:M120" si="17">L100*18%</f>
        <v>150.714</v>
      </c>
      <c r="N100" s="21">
        <f t="shared" si="15"/>
        <v>988.0139999999999</v>
      </c>
      <c r="O100" s="3"/>
    </row>
    <row r="101" spans="2:15" x14ac:dyDescent="0.25">
      <c r="B101" s="91">
        <v>43048</v>
      </c>
      <c r="C101" s="29" t="s">
        <v>259</v>
      </c>
      <c r="D101" s="91">
        <v>43048</v>
      </c>
      <c r="E101" s="16" t="s">
        <v>256</v>
      </c>
      <c r="F101" s="16"/>
      <c r="G101" s="17" t="s">
        <v>63</v>
      </c>
      <c r="H101" s="14">
        <v>11</v>
      </c>
      <c r="I101" s="14">
        <v>6</v>
      </c>
      <c r="J101" s="14">
        <f t="shared" si="16"/>
        <v>5</v>
      </c>
      <c r="K101" s="167">
        <v>134</v>
      </c>
      <c r="L101" s="23">
        <f t="shared" si="10"/>
        <v>670</v>
      </c>
      <c r="M101" s="23">
        <f t="shared" si="17"/>
        <v>120.6</v>
      </c>
      <c r="N101" s="23">
        <f t="shared" si="15"/>
        <v>790.6</v>
      </c>
      <c r="O101" s="3"/>
    </row>
    <row r="102" spans="2:15" x14ac:dyDescent="0.25">
      <c r="B102" s="57">
        <v>43048</v>
      </c>
      <c r="C102" s="27" t="s">
        <v>103</v>
      </c>
      <c r="D102" s="57">
        <v>43048</v>
      </c>
      <c r="E102" s="5" t="s">
        <v>257</v>
      </c>
      <c r="F102" s="5"/>
      <c r="G102" s="7" t="s">
        <v>63</v>
      </c>
      <c r="H102" s="7">
        <v>10</v>
      </c>
      <c r="I102" s="7">
        <v>3</v>
      </c>
      <c r="J102" s="7">
        <f t="shared" si="16"/>
        <v>7</v>
      </c>
      <c r="K102" s="21">
        <v>254</v>
      </c>
      <c r="L102" s="21">
        <f t="shared" si="10"/>
        <v>1778</v>
      </c>
      <c r="M102" s="21">
        <f t="shared" si="17"/>
        <v>320.03999999999996</v>
      </c>
      <c r="N102" s="21">
        <f t="shared" si="15"/>
        <v>2098.04</v>
      </c>
      <c r="O102" s="3"/>
    </row>
    <row r="103" spans="2:15" s="109" customFormat="1" x14ac:dyDescent="0.25">
      <c r="B103" s="96" t="s">
        <v>258</v>
      </c>
      <c r="C103" s="97" t="s">
        <v>105</v>
      </c>
      <c r="D103" s="96" t="s">
        <v>271</v>
      </c>
      <c r="E103" s="111" t="s">
        <v>76</v>
      </c>
      <c r="F103" s="111"/>
      <c r="G103" s="101" t="s">
        <v>63</v>
      </c>
      <c r="H103" s="101">
        <v>120</v>
      </c>
      <c r="I103" s="101">
        <v>100</v>
      </c>
      <c r="J103" s="101">
        <f t="shared" si="16"/>
        <v>20</v>
      </c>
      <c r="K103" s="102">
        <v>8.5</v>
      </c>
      <c r="L103" s="21">
        <f t="shared" si="10"/>
        <v>170</v>
      </c>
      <c r="M103" s="21">
        <f t="shared" si="17"/>
        <v>30.599999999999998</v>
      </c>
      <c r="N103" s="102">
        <f t="shared" si="15"/>
        <v>200.6</v>
      </c>
      <c r="O103" s="108"/>
    </row>
    <row r="104" spans="2:15" s="154" customFormat="1" x14ac:dyDescent="0.25">
      <c r="B104" s="130" t="str">
        <f>B103</f>
        <v>4/27/2019</v>
      </c>
      <c r="C104" s="129" t="s">
        <v>105</v>
      </c>
      <c r="D104" s="130" t="str">
        <f>D103</f>
        <v>04/27/2019</v>
      </c>
      <c r="E104" s="131" t="s">
        <v>323</v>
      </c>
      <c r="F104" s="155"/>
      <c r="G104" s="136" t="str">
        <f>G103</f>
        <v>UNID.</v>
      </c>
      <c r="H104" s="133">
        <v>36</v>
      </c>
      <c r="I104" s="133">
        <v>18</v>
      </c>
      <c r="J104" s="133">
        <f t="shared" si="16"/>
        <v>18</v>
      </c>
      <c r="K104" s="134">
        <v>26</v>
      </c>
      <c r="L104" s="144">
        <f t="shared" si="10"/>
        <v>468</v>
      </c>
      <c r="M104" s="144">
        <f t="shared" si="17"/>
        <v>84.24</v>
      </c>
      <c r="N104" s="134">
        <f t="shared" si="15"/>
        <v>552.24</v>
      </c>
      <c r="O104" s="153"/>
    </row>
    <row r="105" spans="2:15" s="154" customFormat="1" x14ac:dyDescent="0.25">
      <c r="B105" s="130" t="str">
        <f>B104</f>
        <v>4/27/2019</v>
      </c>
      <c r="C105" s="129" t="s">
        <v>105</v>
      </c>
      <c r="D105" s="130" t="str">
        <f>D104</f>
        <v>04/27/2019</v>
      </c>
      <c r="E105" s="131" t="s">
        <v>311</v>
      </c>
      <c r="F105" s="155"/>
      <c r="G105" s="136" t="e">
        <f>#REF!</f>
        <v>#REF!</v>
      </c>
      <c r="H105" s="133">
        <v>3</v>
      </c>
      <c r="I105" s="133">
        <v>2</v>
      </c>
      <c r="J105" s="133">
        <f>H105-I105</f>
        <v>1</v>
      </c>
      <c r="K105" s="134">
        <v>150</v>
      </c>
      <c r="L105" s="144">
        <f t="shared" si="10"/>
        <v>150</v>
      </c>
      <c r="M105" s="144">
        <f t="shared" si="17"/>
        <v>27</v>
      </c>
      <c r="N105" s="134">
        <f t="shared" si="15"/>
        <v>177</v>
      </c>
      <c r="O105" s="153"/>
    </row>
    <row r="106" spans="2:15" s="154" customFormat="1" x14ac:dyDescent="0.25">
      <c r="B106" s="130" t="str">
        <f>B105</f>
        <v>4/27/2019</v>
      </c>
      <c r="C106" s="129" t="s">
        <v>105</v>
      </c>
      <c r="D106" s="130" t="str">
        <f>D105</f>
        <v>04/27/2019</v>
      </c>
      <c r="E106" s="131" t="s">
        <v>312</v>
      </c>
      <c r="F106" s="155"/>
      <c r="G106" s="136" t="s">
        <v>9</v>
      </c>
      <c r="H106" s="133">
        <v>1</v>
      </c>
      <c r="I106" s="133">
        <v>0</v>
      </c>
      <c r="J106" s="133">
        <f>H106-I106</f>
        <v>1</v>
      </c>
      <c r="K106" s="134">
        <v>105</v>
      </c>
      <c r="L106" s="144">
        <f t="shared" si="10"/>
        <v>105</v>
      </c>
      <c r="M106" s="144">
        <f t="shared" si="17"/>
        <v>18.899999999999999</v>
      </c>
      <c r="N106" s="134">
        <f t="shared" si="15"/>
        <v>123.9</v>
      </c>
      <c r="O106" s="153"/>
    </row>
    <row r="107" spans="2:15" s="154" customFormat="1" x14ac:dyDescent="0.25">
      <c r="B107" s="130" t="str">
        <f>B106</f>
        <v>4/27/2019</v>
      </c>
      <c r="C107" s="129" t="s">
        <v>105</v>
      </c>
      <c r="D107" s="130" t="str">
        <f>D106</f>
        <v>04/27/2019</v>
      </c>
      <c r="E107" s="131" t="s">
        <v>313</v>
      </c>
      <c r="F107" s="155"/>
      <c r="G107" s="136" t="e">
        <f>G105</f>
        <v>#REF!</v>
      </c>
      <c r="H107" s="133">
        <v>7</v>
      </c>
      <c r="I107" s="133">
        <v>0</v>
      </c>
      <c r="J107" s="133">
        <f>H107-I107</f>
        <v>7</v>
      </c>
      <c r="K107" s="134">
        <v>25</v>
      </c>
      <c r="L107" s="144">
        <f t="shared" si="10"/>
        <v>175</v>
      </c>
      <c r="M107" s="144">
        <f t="shared" si="17"/>
        <v>31.5</v>
      </c>
      <c r="N107" s="134">
        <f t="shared" si="15"/>
        <v>206.5</v>
      </c>
      <c r="O107" s="153"/>
    </row>
    <row r="108" spans="2:15" x14ac:dyDescent="0.25">
      <c r="B108" s="57">
        <v>43047</v>
      </c>
      <c r="C108" s="27" t="s">
        <v>106</v>
      </c>
      <c r="D108" s="57">
        <v>43047</v>
      </c>
      <c r="E108" s="5" t="s">
        <v>14</v>
      </c>
      <c r="F108" s="10"/>
      <c r="G108" s="12" t="s">
        <v>63</v>
      </c>
      <c r="H108" s="7">
        <v>316</v>
      </c>
      <c r="I108" s="7">
        <v>185</v>
      </c>
      <c r="J108" s="7">
        <f>H108-I108</f>
        <v>131</v>
      </c>
      <c r="K108" s="21">
        <v>7</v>
      </c>
      <c r="L108" s="21">
        <f t="shared" si="10"/>
        <v>917</v>
      </c>
      <c r="M108" s="21">
        <f t="shared" si="17"/>
        <v>165.06</v>
      </c>
      <c r="N108" s="102">
        <f t="shared" si="15"/>
        <v>1082.06</v>
      </c>
      <c r="O108" s="3"/>
    </row>
    <row r="109" spans="2:15" s="154" customFormat="1" x14ac:dyDescent="0.25">
      <c r="B109" s="130">
        <f>B108</f>
        <v>43047</v>
      </c>
      <c r="C109" s="129" t="s">
        <v>106</v>
      </c>
      <c r="D109" s="130">
        <f>D108</f>
        <v>43047</v>
      </c>
      <c r="E109" s="131" t="s">
        <v>316</v>
      </c>
      <c r="F109" s="155"/>
      <c r="G109" s="136" t="str">
        <f>G108</f>
        <v>UNID.</v>
      </c>
      <c r="H109" s="133">
        <v>32</v>
      </c>
      <c r="I109" s="133">
        <v>0</v>
      </c>
      <c r="J109" s="133">
        <f>H109-I109</f>
        <v>32</v>
      </c>
      <c r="K109" s="134">
        <v>7</v>
      </c>
      <c r="L109" s="144">
        <f t="shared" si="10"/>
        <v>224</v>
      </c>
      <c r="M109" s="144">
        <f t="shared" si="17"/>
        <v>40.32</v>
      </c>
      <c r="N109" s="134">
        <f t="shared" si="15"/>
        <v>264.32</v>
      </c>
      <c r="O109" s="153"/>
    </row>
    <row r="110" spans="2:15" x14ac:dyDescent="0.25">
      <c r="B110" s="57">
        <v>43048</v>
      </c>
      <c r="C110" s="27" t="s">
        <v>107</v>
      </c>
      <c r="D110" s="57">
        <v>43048</v>
      </c>
      <c r="E110" s="5" t="s">
        <v>15</v>
      </c>
      <c r="F110" s="5"/>
      <c r="G110" s="7" t="s">
        <v>63</v>
      </c>
      <c r="H110" s="7">
        <v>1</v>
      </c>
      <c r="I110" s="7">
        <v>0</v>
      </c>
      <c r="J110" s="7">
        <f t="shared" si="16"/>
        <v>1</v>
      </c>
      <c r="K110" s="21">
        <v>2298.08</v>
      </c>
      <c r="L110" s="21">
        <f>J110*K110</f>
        <v>2298.08</v>
      </c>
      <c r="M110" s="21">
        <f t="shared" si="17"/>
        <v>413.65439999999995</v>
      </c>
      <c r="N110" s="21">
        <f t="shared" si="15"/>
        <v>2711.7343999999998</v>
      </c>
      <c r="O110" s="3"/>
    </row>
    <row r="111" spans="2:15" x14ac:dyDescent="0.25">
      <c r="B111" s="57">
        <v>43048</v>
      </c>
      <c r="C111" s="27" t="s">
        <v>249</v>
      </c>
      <c r="D111" s="57">
        <v>43048</v>
      </c>
      <c r="E111" s="5" t="s">
        <v>250</v>
      </c>
      <c r="F111" s="5"/>
      <c r="G111" s="7" t="s">
        <v>63</v>
      </c>
      <c r="H111" s="7">
        <v>61</v>
      </c>
      <c r="I111" s="7">
        <v>17</v>
      </c>
      <c r="J111" s="7">
        <f t="shared" si="16"/>
        <v>44</v>
      </c>
      <c r="K111" s="21">
        <v>0</v>
      </c>
      <c r="L111" s="21">
        <f>J111*K111</f>
        <v>0</v>
      </c>
      <c r="M111" s="21">
        <f t="shared" si="17"/>
        <v>0</v>
      </c>
      <c r="N111" s="21">
        <f t="shared" si="15"/>
        <v>0</v>
      </c>
      <c r="O111" s="3"/>
    </row>
    <row r="112" spans="2:15" x14ac:dyDescent="0.25">
      <c r="B112" s="57">
        <v>43049</v>
      </c>
      <c r="C112" s="27" t="s">
        <v>108</v>
      </c>
      <c r="D112" s="57">
        <v>43049</v>
      </c>
      <c r="E112" s="5" t="s">
        <v>299</v>
      </c>
      <c r="F112" s="5"/>
      <c r="G112" s="7" t="s">
        <v>63</v>
      </c>
      <c r="H112" s="7">
        <v>40</v>
      </c>
      <c r="I112" s="7">
        <v>30</v>
      </c>
      <c r="J112" s="7">
        <v>10</v>
      </c>
      <c r="K112" s="21">
        <v>55.45</v>
      </c>
      <c r="L112" s="21">
        <f>J112*K112</f>
        <v>554.5</v>
      </c>
      <c r="M112" s="21">
        <f t="shared" si="17"/>
        <v>99.81</v>
      </c>
      <c r="N112" s="21">
        <f t="shared" si="15"/>
        <v>654.30999999999995</v>
      </c>
      <c r="O112" s="3"/>
    </row>
    <row r="113" spans="2:16" s="154" customFormat="1" x14ac:dyDescent="0.25">
      <c r="B113" s="130">
        <f>B112</f>
        <v>43049</v>
      </c>
      <c r="C113" s="129" t="s">
        <v>108</v>
      </c>
      <c r="D113" s="130">
        <f>D112</f>
        <v>43049</v>
      </c>
      <c r="E113" s="155" t="s">
        <v>315</v>
      </c>
      <c r="F113" s="155"/>
      <c r="G113" s="133" t="str">
        <f>G112</f>
        <v>UNID.</v>
      </c>
      <c r="H113" s="136">
        <v>8</v>
      </c>
      <c r="I113" s="136">
        <v>1</v>
      </c>
      <c r="J113" s="136">
        <f>H113-I113</f>
        <v>7</v>
      </c>
      <c r="K113" s="137">
        <v>48</v>
      </c>
      <c r="L113" s="144">
        <f>J113*K113</f>
        <v>336</v>
      </c>
      <c r="M113" s="144">
        <f t="shared" si="17"/>
        <v>60.48</v>
      </c>
      <c r="N113" s="144">
        <f t="shared" si="15"/>
        <v>396.48</v>
      </c>
      <c r="O113" s="153"/>
    </row>
    <row r="114" spans="2:16" ht="12" customHeight="1" x14ac:dyDescent="0.25">
      <c r="B114" s="57">
        <v>43050</v>
      </c>
      <c r="C114" s="27" t="s">
        <v>109</v>
      </c>
      <c r="D114" s="57">
        <v>43050</v>
      </c>
      <c r="E114" s="10" t="s">
        <v>21</v>
      </c>
      <c r="F114" s="11"/>
      <c r="G114" s="7" t="s">
        <v>63</v>
      </c>
      <c r="H114" s="12">
        <v>13</v>
      </c>
      <c r="I114" s="12">
        <v>10</v>
      </c>
      <c r="J114" s="12">
        <f t="shared" si="16"/>
        <v>3</v>
      </c>
      <c r="K114" s="20">
        <v>38</v>
      </c>
      <c r="L114" s="20">
        <f>J114*K114</f>
        <v>114</v>
      </c>
      <c r="M114" s="20">
        <f t="shared" si="17"/>
        <v>20.52</v>
      </c>
      <c r="N114" s="20">
        <f t="shared" si="15"/>
        <v>134.52000000000001</v>
      </c>
      <c r="O114" s="3"/>
    </row>
    <row r="115" spans="2:16" s="154" customFormat="1" x14ac:dyDescent="0.25">
      <c r="B115" s="130">
        <f>B114</f>
        <v>43050</v>
      </c>
      <c r="C115" s="129" t="s">
        <v>109</v>
      </c>
      <c r="D115" s="130">
        <f>D114</f>
        <v>43050</v>
      </c>
      <c r="E115" s="155" t="s">
        <v>300</v>
      </c>
      <c r="F115" s="156"/>
      <c r="G115" s="133" t="str">
        <f>G114</f>
        <v>UNID.</v>
      </c>
      <c r="H115" s="136">
        <v>8</v>
      </c>
      <c r="I115" s="136">
        <v>1</v>
      </c>
      <c r="J115" s="136">
        <f t="shared" ref="J115:J120" si="18">H115-I115</f>
        <v>7</v>
      </c>
      <c r="K115" s="136">
        <v>8</v>
      </c>
      <c r="L115" s="20">
        <f t="shared" ref="L115:L120" si="19">J115*K115</f>
        <v>56</v>
      </c>
      <c r="M115" s="20">
        <f t="shared" si="17"/>
        <v>10.08</v>
      </c>
      <c r="N115" s="20">
        <f t="shared" si="15"/>
        <v>66.08</v>
      </c>
      <c r="O115" s="136">
        <f>M115-N115</f>
        <v>-56</v>
      </c>
      <c r="P115" s="136">
        <f>N115-O115</f>
        <v>122.08</v>
      </c>
    </row>
    <row r="116" spans="2:16" s="166" customFormat="1" x14ac:dyDescent="0.25">
      <c r="B116" s="159">
        <f>B115</f>
        <v>43050</v>
      </c>
      <c r="C116" s="160" t="s">
        <v>109</v>
      </c>
      <c r="D116" s="159">
        <f>D115</f>
        <v>43050</v>
      </c>
      <c r="E116" s="161" t="s">
        <v>329</v>
      </c>
      <c r="F116" s="162"/>
      <c r="G116" s="158" t="str">
        <f>G115</f>
        <v>UNID.</v>
      </c>
      <c r="H116" s="163">
        <v>2</v>
      </c>
      <c r="I116" s="163">
        <v>1</v>
      </c>
      <c r="J116" s="163">
        <f t="shared" si="18"/>
        <v>1</v>
      </c>
      <c r="K116" s="163">
        <v>130</v>
      </c>
      <c r="L116" s="164">
        <f t="shared" si="19"/>
        <v>130</v>
      </c>
      <c r="M116" s="164">
        <f t="shared" si="17"/>
        <v>23.4</v>
      </c>
      <c r="N116" s="164">
        <f t="shared" si="15"/>
        <v>153.4</v>
      </c>
      <c r="O116" s="165"/>
      <c r="P116" s="165"/>
    </row>
    <row r="117" spans="2:16" s="166" customFormat="1" ht="14.25" customHeight="1" x14ac:dyDescent="0.25">
      <c r="B117" s="159">
        <f>B115</f>
        <v>43050</v>
      </c>
      <c r="C117" s="160" t="s">
        <v>109</v>
      </c>
      <c r="D117" s="159">
        <f>D115</f>
        <v>43050</v>
      </c>
      <c r="E117" s="161" t="s">
        <v>309</v>
      </c>
      <c r="F117" s="162"/>
      <c r="G117" s="158" t="str">
        <f>G115</f>
        <v>UNID.</v>
      </c>
      <c r="H117" s="163">
        <v>18</v>
      </c>
      <c r="I117" s="163">
        <v>1</v>
      </c>
      <c r="J117" s="163">
        <f t="shared" si="18"/>
        <v>17</v>
      </c>
      <c r="K117" s="163">
        <v>350</v>
      </c>
      <c r="L117" s="164">
        <f t="shared" si="19"/>
        <v>5950</v>
      </c>
      <c r="M117" s="164">
        <f t="shared" si="17"/>
        <v>1071</v>
      </c>
      <c r="N117" s="164">
        <f t="shared" si="15"/>
        <v>7021</v>
      </c>
      <c r="O117" s="165"/>
      <c r="P117" s="165"/>
    </row>
    <row r="118" spans="2:16" s="166" customFormat="1" x14ac:dyDescent="0.25">
      <c r="B118" s="159">
        <f>B117</f>
        <v>43050</v>
      </c>
      <c r="C118" s="160" t="s">
        <v>109</v>
      </c>
      <c r="D118" s="159">
        <f>D117</f>
        <v>43050</v>
      </c>
      <c r="E118" s="161" t="s">
        <v>337</v>
      </c>
      <c r="F118" s="162"/>
      <c r="G118" s="158" t="str">
        <f>G117</f>
        <v>UNID.</v>
      </c>
      <c r="H118" s="163">
        <v>2</v>
      </c>
      <c r="I118" s="163">
        <v>0</v>
      </c>
      <c r="J118" s="163">
        <f t="shared" si="18"/>
        <v>2</v>
      </c>
      <c r="K118" s="163">
        <v>350</v>
      </c>
      <c r="L118" s="164">
        <f t="shared" si="19"/>
        <v>700</v>
      </c>
      <c r="M118" s="164">
        <f t="shared" si="17"/>
        <v>126</v>
      </c>
      <c r="N118" s="164">
        <f t="shared" si="15"/>
        <v>826</v>
      </c>
      <c r="O118" s="165"/>
      <c r="P118" s="165"/>
    </row>
    <row r="119" spans="2:16" s="166" customFormat="1" x14ac:dyDescent="0.25">
      <c r="B119" s="159">
        <f>B118</f>
        <v>43050</v>
      </c>
      <c r="C119" s="160" t="s">
        <v>109</v>
      </c>
      <c r="D119" s="159">
        <f>D118</f>
        <v>43050</v>
      </c>
      <c r="E119" s="161" t="s">
        <v>310</v>
      </c>
      <c r="F119" s="162"/>
      <c r="G119" s="158" t="str">
        <f>G118</f>
        <v>UNID.</v>
      </c>
      <c r="H119" s="163">
        <v>5</v>
      </c>
      <c r="I119" s="163">
        <v>0</v>
      </c>
      <c r="J119" s="163">
        <f t="shared" si="18"/>
        <v>5</v>
      </c>
      <c r="K119" s="163">
        <v>350</v>
      </c>
      <c r="L119" s="164">
        <f t="shared" si="19"/>
        <v>1750</v>
      </c>
      <c r="M119" s="164">
        <f t="shared" si="17"/>
        <v>315</v>
      </c>
      <c r="N119" s="164">
        <f t="shared" si="15"/>
        <v>2065</v>
      </c>
      <c r="O119" s="165"/>
      <c r="P119" s="165"/>
    </row>
    <row r="120" spans="2:16" s="154" customFormat="1" x14ac:dyDescent="0.25">
      <c r="B120" s="130">
        <f>B119</f>
        <v>43050</v>
      </c>
      <c r="C120" s="129" t="s">
        <v>109</v>
      </c>
      <c r="D120" s="130">
        <f>D119</f>
        <v>43050</v>
      </c>
      <c r="E120" s="155" t="s">
        <v>314</v>
      </c>
      <c r="F120" s="156"/>
      <c r="G120" s="133" t="str">
        <f>G119</f>
        <v>UNID.</v>
      </c>
      <c r="H120" s="136">
        <v>3</v>
      </c>
      <c r="I120" s="136">
        <v>0</v>
      </c>
      <c r="J120" s="136">
        <f t="shared" si="18"/>
        <v>3</v>
      </c>
      <c r="K120" s="136">
        <v>95</v>
      </c>
      <c r="L120" s="145">
        <f t="shared" si="19"/>
        <v>285</v>
      </c>
      <c r="M120" s="145">
        <f t="shared" si="17"/>
        <v>51.3</v>
      </c>
      <c r="N120" s="145">
        <f t="shared" si="15"/>
        <v>336.3</v>
      </c>
      <c r="O120" s="157"/>
      <c r="P120" s="157"/>
    </row>
    <row r="121" spans="2:16" x14ac:dyDescent="0.25">
      <c r="B121" s="174"/>
      <c r="C121" s="92"/>
      <c r="D121" s="174"/>
      <c r="E121" s="116" t="s">
        <v>68</v>
      </c>
      <c r="F121" s="119"/>
      <c r="G121" s="93"/>
      <c r="H121" s="93"/>
      <c r="I121" s="93"/>
      <c r="J121" s="95"/>
      <c r="K121" s="94"/>
      <c r="L121" s="117"/>
      <c r="M121" s="117"/>
      <c r="N121" s="117"/>
      <c r="O121" s="3"/>
    </row>
    <row r="122" spans="2:16" x14ac:dyDescent="0.25">
      <c r="B122" s="57">
        <v>44007</v>
      </c>
      <c r="C122" s="27" t="s">
        <v>110</v>
      </c>
      <c r="D122" s="57">
        <v>44007</v>
      </c>
      <c r="E122" s="118" t="s">
        <v>356</v>
      </c>
      <c r="F122" s="119"/>
      <c r="G122" s="7" t="s">
        <v>63</v>
      </c>
      <c r="H122" s="7">
        <v>2</v>
      </c>
      <c r="I122" s="7">
        <v>1</v>
      </c>
      <c r="J122" s="12">
        <f>H122-I122</f>
        <v>1</v>
      </c>
      <c r="K122" s="21">
        <v>4120</v>
      </c>
      <c r="L122" s="20">
        <f>J122*K122</f>
        <v>4120</v>
      </c>
      <c r="M122" s="20">
        <f>L122*18%</f>
        <v>741.6</v>
      </c>
      <c r="N122" s="20">
        <f>L122+M122</f>
        <v>4861.6000000000004</v>
      </c>
      <c r="O122" s="3"/>
    </row>
    <row r="123" spans="2:16" x14ac:dyDescent="0.25">
      <c r="B123" s="57">
        <v>44007</v>
      </c>
      <c r="C123" s="27" t="s">
        <v>111</v>
      </c>
      <c r="D123" s="57">
        <v>44007</v>
      </c>
      <c r="E123" s="118" t="s">
        <v>359</v>
      </c>
      <c r="F123" s="119"/>
      <c r="G123" s="7" t="s">
        <v>63</v>
      </c>
      <c r="H123" s="7">
        <v>4</v>
      </c>
      <c r="I123" s="7">
        <v>3</v>
      </c>
      <c r="J123" s="12">
        <f>H123-I123</f>
        <v>1</v>
      </c>
      <c r="K123" s="21">
        <v>4800</v>
      </c>
      <c r="L123" s="20">
        <f>J123*K123</f>
        <v>4800</v>
      </c>
      <c r="M123" s="20">
        <f>L123*18%</f>
        <v>864</v>
      </c>
      <c r="N123" s="20">
        <f>L123+M123</f>
        <v>5664</v>
      </c>
      <c r="O123" s="3"/>
    </row>
    <row r="124" spans="2:16" x14ac:dyDescent="0.25">
      <c r="B124" s="57">
        <v>44007</v>
      </c>
      <c r="C124" s="27" t="s">
        <v>112</v>
      </c>
      <c r="D124" s="57">
        <v>44007</v>
      </c>
      <c r="E124" s="118" t="s">
        <v>358</v>
      </c>
      <c r="F124" s="119"/>
      <c r="G124" s="7" t="s">
        <v>63</v>
      </c>
      <c r="H124" s="7">
        <v>5</v>
      </c>
      <c r="I124" s="7">
        <v>4</v>
      </c>
      <c r="J124" s="12">
        <f>H124-I124</f>
        <v>1</v>
      </c>
      <c r="K124" s="21">
        <v>4800</v>
      </c>
      <c r="L124" s="20">
        <f>J124*K124</f>
        <v>4800</v>
      </c>
      <c r="M124" s="20">
        <f>L124*18%</f>
        <v>864</v>
      </c>
      <c r="N124" s="20">
        <f>L124+M124</f>
        <v>5664</v>
      </c>
      <c r="O124" s="3"/>
    </row>
    <row r="125" spans="2:16" x14ac:dyDescent="0.25">
      <c r="B125" s="57">
        <v>44007</v>
      </c>
      <c r="C125" s="27" t="s">
        <v>113</v>
      </c>
      <c r="D125" s="57">
        <v>44007</v>
      </c>
      <c r="E125" s="118" t="s">
        <v>357</v>
      </c>
      <c r="F125" s="119"/>
      <c r="G125" s="7" t="s">
        <v>63</v>
      </c>
      <c r="H125" s="7">
        <v>5</v>
      </c>
      <c r="I125" s="7">
        <v>4</v>
      </c>
      <c r="J125" s="7">
        <f>H125-I125</f>
        <v>1</v>
      </c>
      <c r="K125" s="21">
        <v>4800</v>
      </c>
      <c r="L125" s="21">
        <f>J125*K125</f>
        <v>4800</v>
      </c>
      <c r="M125" s="21">
        <f>L125*18%</f>
        <v>864</v>
      </c>
      <c r="N125" s="21">
        <f>L125+M125</f>
        <v>5664</v>
      </c>
      <c r="O125" s="3"/>
    </row>
    <row r="126" spans="2:16" x14ac:dyDescent="0.25">
      <c r="B126" s="57"/>
      <c r="C126" s="27"/>
      <c r="D126" s="57"/>
      <c r="E126" s="119"/>
      <c r="F126" s="119"/>
      <c r="G126" s="7"/>
      <c r="H126" s="7"/>
      <c r="I126" s="7"/>
      <c r="J126" s="12"/>
      <c r="K126" s="21"/>
      <c r="L126" s="20"/>
      <c r="M126" s="20"/>
      <c r="N126" s="20"/>
      <c r="O126" s="3"/>
    </row>
    <row r="127" spans="2:16" s="109" customFormat="1" x14ac:dyDescent="0.25">
      <c r="B127" s="96"/>
      <c r="C127" s="97"/>
      <c r="D127" s="96"/>
      <c r="E127" s="118" t="s">
        <v>70</v>
      </c>
      <c r="F127" s="119"/>
      <c r="G127" s="101"/>
      <c r="H127" s="101"/>
      <c r="I127" s="101"/>
      <c r="J127" s="101"/>
      <c r="K127" s="102"/>
      <c r="L127" s="102"/>
      <c r="M127" s="102"/>
      <c r="N127" s="102"/>
      <c r="O127" s="108"/>
    </row>
    <row r="128" spans="2:16" x14ac:dyDescent="0.25">
      <c r="B128" s="57">
        <v>44007</v>
      </c>
      <c r="C128" s="27" t="s">
        <v>117</v>
      </c>
      <c r="D128" s="57">
        <v>44007</v>
      </c>
      <c r="E128" s="118" t="s">
        <v>64</v>
      </c>
      <c r="F128" s="119"/>
      <c r="G128" s="7" t="s">
        <v>63</v>
      </c>
      <c r="H128" s="7">
        <v>10</v>
      </c>
      <c r="I128" s="7">
        <v>9</v>
      </c>
      <c r="J128" s="7">
        <f>H128-I128</f>
        <v>1</v>
      </c>
      <c r="K128" s="21">
        <v>4580</v>
      </c>
      <c r="L128" s="21">
        <f>J128*K128</f>
        <v>4580</v>
      </c>
      <c r="M128" s="21">
        <f>L128*18%</f>
        <v>824.4</v>
      </c>
      <c r="N128" s="21">
        <f>L128+M128</f>
        <v>5404.4</v>
      </c>
      <c r="O128" s="3"/>
    </row>
    <row r="129" spans="1:21" x14ac:dyDescent="0.25">
      <c r="B129" s="57">
        <v>44007</v>
      </c>
      <c r="C129" s="27" t="s">
        <v>118</v>
      </c>
      <c r="D129" s="57">
        <v>44007</v>
      </c>
      <c r="E129" s="118" t="s">
        <v>65</v>
      </c>
      <c r="F129" s="119"/>
      <c r="G129" s="7" t="s">
        <v>63</v>
      </c>
      <c r="H129" s="7">
        <v>10</v>
      </c>
      <c r="I129" s="7">
        <v>10</v>
      </c>
      <c r="J129" s="12">
        <f>H129-I129</f>
        <v>0</v>
      </c>
      <c r="K129" s="21">
        <v>4650</v>
      </c>
      <c r="L129" s="20">
        <f>J129*K129</f>
        <v>0</v>
      </c>
      <c r="M129" s="20">
        <f>L129*18%</f>
        <v>0</v>
      </c>
      <c r="N129" s="20">
        <f>L129+M129</f>
        <v>0</v>
      </c>
      <c r="O129" s="3"/>
    </row>
    <row r="130" spans="1:21" x14ac:dyDescent="0.25">
      <c r="B130" s="57">
        <v>44007</v>
      </c>
      <c r="C130" s="27" t="s">
        <v>119</v>
      </c>
      <c r="D130" s="57">
        <v>44007</v>
      </c>
      <c r="E130" s="118" t="s">
        <v>66</v>
      </c>
      <c r="F130" s="119"/>
      <c r="G130" s="7" t="s">
        <v>63</v>
      </c>
      <c r="H130" s="7">
        <v>13</v>
      </c>
      <c r="I130" s="7">
        <v>12</v>
      </c>
      <c r="J130" s="12">
        <f>H130-I130</f>
        <v>1</v>
      </c>
      <c r="K130" s="21">
        <v>4650</v>
      </c>
      <c r="L130" s="20">
        <f>J130*K130</f>
        <v>4650</v>
      </c>
      <c r="M130" s="20">
        <f>L130*18%</f>
        <v>837</v>
      </c>
      <c r="N130" s="20">
        <f>L130+M130</f>
        <v>5487</v>
      </c>
      <c r="O130" s="3"/>
    </row>
    <row r="131" spans="1:21" x14ac:dyDescent="0.25">
      <c r="B131" s="57">
        <v>44007</v>
      </c>
      <c r="C131" s="27" t="s">
        <v>120</v>
      </c>
      <c r="D131" s="57">
        <v>44007</v>
      </c>
      <c r="E131" s="118" t="s">
        <v>67</v>
      </c>
      <c r="F131" s="119"/>
      <c r="G131" s="7" t="s">
        <v>63</v>
      </c>
      <c r="H131" s="7">
        <v>8</v>
      </c>
      <c r="I131" s="7">
        <v>8</v>
      </c>
      <c r="J131" s="12">
        <f>H131-I131</f>
        <v>0</v>
      </c>
      <c r="K131" s="21">
        <v>4650</v>
      </c>
      <c r="L131" s="20">
        <f>J131*K131</f>
        <v>0</v>
      </c>
      <c r="M131" s="20">
        <f>L131*18%</f>
        <v>0</v>
      </c>
      <c r="N131" s="20">
        <f>L131+M131</f>
        <v>0</v>
      </c>
      <c r="O131" s="3"/>
    </row>
    <row r="132" spans="1:21" x14ac:dyDescent="0.25">
      <c r="B132" s="58"/>
      <c r="C132" s="27"/>
      <c r="D132" s="58"/>
      <c r="E132" s="119"/>
      <c r="F132" s="119"/>
      <c r="G132" s="7"/>
      <c r="H132" s="7"/>
      <c r="I132" s="7"/>
      <c r="J132" s="12"/>
      <c r="K132" s="21"/>
      <c r="L132" s="20"/>
      <c r="M132" s="20"/>
      <c r="N132" s="20"/>
      <c r="O132" s="3"/>
    </row>
    <row r="133" spans="1:21" s="110" customFormat="1" x14ac:dyDescent="0.25">
      <c r="A133" s="109"/>
      <c r="B133" s="96"/>
      <c r="C133" s="97"/>
      <c r="D133" s="96"/>
      <c r="E133" s="118" t="s">
        <v>71</v>
      </c>
      <c r="F133" s="119"/>
      <c r="G133" s="101"/>
      <c r="H133" s="101"/>
      <c r="I133" s="101"/>
      <c r="J133" s="100"/>
      <c r="K133" s="102"/>
      <c r="L133" s="103"/>
      <c r="M133" s="103"/>
      <c r="N133" s="103"/>
      <c r="O133" s="108"/>
      <c r="P133" s="109"/>
      <c r="Q133" s="109"/>
      <c r="R133" s="109"/>
      <c r="S133" s="109"/>
      <c r="T133" s="109"/>
      <c r="U133" s="109"/>
    </row>
    <row r="134" spans="1:21" x14ac:dyDescent="0.25">
      <c r="B134" s="57" t="s">
        <v>114</v>
      </c>
      <c r="C134" s="27" t="s">
        <v>115</v>
      </c>
      <c r="D134" s="57" t="s">
        <v>114</v>
      </c>
      <c r="E134" s="118" t="s">
        <v>69</v>
      </c>
      <c r="F134" s="119"/>
      <c r="G134" s="7" t="s">
        <v>63</v>
      </c>
      <c r="H134" s="7">
        <v>1</v>
      </c>
      <c r="I134" s="7">
        <v>1</v>
      </c>
      <c r="J134" s="12">
        <f>H134-I134</f>
        <v>0</v>
      </c>
      <c r="K134" s="21">
        <v>1200</v>
      </c>
      <c r="L134" s="20">
        <f>J134*K134</f>
        <v>0</v>
      </c>
      <c r="M134" s="20">
        <f>L134*18%</f>
        <v>0</v>
      </c>
      <c r="N134" s="20">
        <f>L134+M134</f>
        <v>0</v>
      </c>
      <c r="O134" s="3"/>
    </row>
    <row r="135" spans="1:21" x14ac:dyDescent="0.25">
      <c r="B135" s="57" t="s">
        <v>114</v>
      </c>
      <c r="C135" s="27" t="s">
        <v>116</v>
      </c>
      <c r="D135" s="57" t="s">
        <v>114</v>
      </c>
      <c r="E135" s="118" t="s">
        <v>72</v>
      </c>
      <c r="F135" s="119"/>
      <c r="G135" s="7" t="s">
        <v>63</v>
      </c>
      <c r="H135" s="7">
        <v>3</v>
      </c>
      <c r="I135" s="7">
        <v>1</v>
      </c>
      <c r="J135" s="12">
        <f>H135-I135</f>
        <v>2</v>
      </c>
      <c r="K135" s="21">
        <v>1200</v>
      </c>
      <c r="L135" s="20">
        <f>J135*K135</f>
        <v>2400</v>
      </c>
      <c r="M135" s="20">
        <f>L135*18%</f>
        <v>432</v>
      </c>
      <c r="N135" s="20">
        <f>L135+M135</f>
        <v>2832</v>
      </c>
      <c r="O135" s="3"/>
    </row>
    <row r="136" spans="1:21" x14ac:dyDescent="0.25">
      <c r="B136" s="57"/>
      <c r="C136" s="27"/>
      <c r="D136" s="57"/>
      <c r="E136" s="118"/>
      <c r="F136" s="119"/>
      <c r="G136" s="7"/>
      <c r="H136" s="7"/>
      <c r="I136" s="7"/>
      <c r="J136" s="12"/>
      <c r="K136" s="21"/>
      <c r="L136" s="20"/>
      <c r="M136" s="20"/>
      <c r="N136" s="20"/>
      <c r="O136" s="3"/>
    </row>
    <row r="137" spans="1:21" x14ac:dyDescent="0.25">
      <c r="B137" s="57"/>
      <c r="C137" s="27"/>
      <c r="D137" s="57"/>
      <c r="E137" s="120" t="s">
        <v>301</v>
      </c>
      <c r="F137" s="119"/>
      <c r="G137" s="7"/>
      <c r="H137" s="7"/>
      <c r="I137" s="7"/>
      <c r="J137" s="12"/>
      <c r="K137" s="21"/>
      <c r="L137" s="20"/>
      <c r="M137" s="20"/>
      <c r="N137" s="20"/>
      <c r="O137" s="3"/>
    </row>
    <row r="138" spans="1:21" s="125" customFormat="1" x14ac:dyDescent="0.25">
      <c r="B138" s="130" t="str">
        <f>B135</f>
        <v>4/27/2018</v>
      </c>
      <c r="C138" s="129" t="s">
        <v>116</v>
      </c>
      <c r="D138" s="130" t="str">
        <f>D135</f>
        <v>4/27/2018</v>
      </c>
      <c r="E138" s="147" t="s">
        <v>302</v>
      </c>
      <c r="F138" s="148"/>
      <c r="G138" s="133" t="str">
        <f>G135</f>
        <v>UNID.</v>
      </c>
      <c r="H138" s="133">
        <v>2</v>
      </c>
      <c r="I138" s="133">
        <v>1</v>
      </c>
      <c r="J138" s="136">
        <f>H138-I138</f>
        <v>1</v>
      </c>
      <c r="K138" s="134">
        <v>800</v>
      </c>
      <c r="L138" s="20">
        <f t="shared" ref="L138:L160" si="20">J138*K138</f>
        <v>800</v>
      </c>
      <c r="M138" s="20">
        <f t="shared" ref="M138:M160" si="21">L138*18%</f>
        <v>144</v>
      </c>
      <c r="N138" s="20">
        <f t="shared" ref="N138:N160" si="22">L138+M138</f>
        <v>944</v>
      </c>
      <c r="O138" s="124"/>
    </row>
    <row r="139" spans="1:21" s="125" customFormat="1" x14ac:dyDescent="0.25">
      <c r="B139" s="130" t="str">
        <f>B138</f>
        <v>4/27/2018</v>
      </c>
      <c r="C139" s="129" t="s">
        <v>116</v>
      </c>
      <c r="D139" s="130" t="str">
        <f>D138</f>
        <v>4/27/2018</v>
      </c>
      <c r="E139" s="147" t="s">
        <v>22</v>
      </c>
      <c r="F139" s="148"/>
      <c r="G139" s="133" t="str">
        <f>G138</f>
        <v>UNID.</v>
      </c>
      <c r="H139" s="133">
        <v>2</v>
      </c>
      <c r="I139" s="133">
        <v>1</v>
      </c>
      <c r="J139" s="136">
        <f>H139-I139</f>
        <v>1</v>
      </c>
      <c r="K139" s="134">
        <v>800</v>
      </c>
      <c r="L139" s="20">
        <f t="shared" si="20"/>
        <v>800</v>
      </c>
      <c r="M139" s="20">
        <f t="shared" si="21"/>
        <v>144</v>
      </c>
      <c r="N139" s="20">
        <f t="shared" si="22"/>
        <v>944</v>
      </c>
      <c r="O139" s="124"/>
    </row>
    <row r="140" spans="1:21" s="125" customFormat="1" x14ac:dyDescent="0.25">
      <c r="B140" s="130" t="str">
        <f>B139</f>
        <v>4/27/2018</v>
      </c>
      <c r="C140" s="129" t="s">
        <v>116</v>
      </c>
      <c r="D140" s="130" t="str">
        <f>D139</f>
        <v>4/27/2018</v>
      </c>
      <c r="E140" s="147" t="s">
        <v>26</v>
      </c>
      <c r="F140" s="148"/>
      <c r="G140" s="133" t="str">
        <f>G139</f>
        <v>UNID.</v>
      </c>
      <c r="H140" s="133">
        <v>2</v>
      </c>
      <c r="I140" s="133">
        <v>0</v>
      </c>
      <c r="J140" s="136">
        <f>H140-I140</f>
        <v>2</v>
      </c>
      <c r="K140" s="134">
        <v>800</v>
      </c>
      <c r="L140" s="20">
        <f t="shared" si="20"/>
        <v>1600</v>
      </c>
      <c r="M140" s="20">
        <f t="shared" si="21"/>
        <v>288</v>
      </c>
      <c r="N140" s="20">
        <f t="shared" si="22"/>
        <v>1888</v>
      </c>
      <c r="O140" s="124"/>
    </row>
    <row r="141" spans="1:21" s="125" customFormat="1" x14ac:dyDescent="0.25">
      <c r="B141" s="104"/>
      <c r="C141" s="105"/>
      <c r="D141" s="104"/>
      <c r="E141" s="127"/>
      <c r="F141" s="128"/>
      <c r="G141" s="106"/>
      <c r="H141" s="106"/>
      <c r="I141" s="106"/>
      <c r="J141" s="126"/>
      <c r="K141" s="107"/>
      <c r="L141" s="20"/>
      <c r="M141" s="20"/>
      <c r="N141" s="20"/>
      <c r="O141" s="124"/>
    </row>
    <row r="142" spans="1:21" s="109" customFormat="1" x14ac:dyDescent="0.25">
      <c r="B142" s="96"/>
      <c r="C142" s="97"/>
      <c r="D142" s="96"/>
      <c r="E142" s="120" t="s">
        <v>303</v>
      </c>
      <c r="F142" s="119"/>
      <c r="G142" s="101"/>
      <c r="H142" s="101"/>
      <c r="I142" s="101"/>
      <c r="J142" s="100"/>
      <c r="K142" s="102"/>
      <c r="L142" s="20"/>
      <c r="M142" s="20"/>
      <c r="N142" s="20"/>
      <c r="O142" s="108"/>
    </row>
    <row r="143" spans="1:21" s="125" customFormat="1" x14ac:dyDescent="0.25">
      <c r="B143" s="130" t="str">
        <f>B140</f>
        <v>4/27/2018</v>
      </c>
      <c r="C143" s="129" t="s">
        <v>116</v>
      </c>
      <c r="D143" s="130" t="str">
        <f>D139</f>
        <v>4/27/2018</v>
      </c>
      <c r="E143" s="147" t="s">
        <v>28</v>
      </c>
      <c r="F143" s="148"/>
      <c r="G143" s="133" t="str">
        <f>G140</f>
        <v>UNID.</v>
      </c>
      <c r="H143" s="133">
        <v>1</v>
      </c>
      <c r="I143" s="133">
        <v>0</v>
      </c>
      <c r="J143" s="136">
        <f>H143-I143</f>
        <v>1</v>
      </c>
      <c r="K143" s="134">
        <v>1600</v>
      </c>
      <c r="L143" s="20">
        <f t="shared" si="20"/>
        <v>1600</v>
      </c>
      <c r="M143" s="20">
        <f t="shared" si="21"/>
        <v>288</v>
      </c>
      <c r="N143" s="20">
        <f t="shared" si="22"/>
        <v>1888</v>
      </c>
      <c r="O143" s="124"/>
    </row>
    <row r="144" spans="1:21" s="125" customFormat="1" x14ac:dyDescent="0.25">
      <c r="B144" s="130" t="str">
        <f>B143</f>
        <v>4/27/2018</v>
      </c>
      <c r="C144" s="129" t="s">
        <v>116</v>
      </c>
      <c r="D144" s="130" t="str">
        <f>D143</f>
        <v>4/27/2018</v>
      </c>
      <c r="E144" s="147" t="s">
        <v>22</v>
      </c>
      <c r="F144" s="148"/>
      <c r="G144" s="133" t="str">
        <f>G143</f>
        <v>UNID.</v>
      </c>
      <c r="H144" s="133">
        <v>1</v>
      </c>
      <c r="I144" s="133">
        <v>0</v>
      </c>
      <c r="J144" s="136">
        <f>H144-I144</f>
        <v>1</v>
      </c>
      <c r="K144" s="134">
        <v>1600</v>
      </c>
      <c r="L144" s="20">
        <f t="shared" si="20"/>
        <v>1600</v>
      </c>
      <c r="M144" s="20">
        <f t="shared" si="21"/>
        <v>288</v>
      </c>
      <c r="N144" s="20">
        <f t="shared" si="22"/>
        <v>1888</v>
      </c>
      <c r="O144" s="124"/>
    </row>
    <row r="145" spans="2:15" s="125" customFormat="1" x14ac:dyDescent="0.25">
      <c r="B145" s="130" t="str">
        <f>B144</f>
        <v>4/27/2018</v>
      </c>
      <c r="C145" s="129" t="s">
        <v>116</v>
      </c>
      <c r="D145" s="130" t="str">
        <f>D144</f>
        <v>4/27/2018</v>
      </c>
      <c r="E145" s="148" t="s">
        <v>27</v>
      </c>
      <c r="F145" s="148"/>
      <c r="G145" s="133" t="str">
        <f>G144</f>
        <v>UNID.</v>
      </c>
      <c r="H145" s="133">
        <v>1</v>
      </c>
      <c r="I145" s="133">
        <v>0</v>
      </c>
      <c r="J145" s="136">
        <f>H145-I145</f>
        <v>1</v>
      </c>
      <c r="K145" s="134">
        <v>1600</v>
      </c>
      <c r="L145" s="20">
        <f t="shared" si="20"/>
        <v>1600</v>
      </c>
      <c r="M145" s="20">
        <f t="shared" si="21"/>
        <v>288</v>
      </c>
      <c r="N145" s="20">
        <f t="shared" si="22"/>
        <v>1888</v>
      </c>
      <c r="O145" s="124"/>
    </row>
    <row r="146" spans="2:15" x14ac:dyDescent="0.25">
      <c r="B146" s="57"/>
      <c r="C146" s="27"/>
      <c r="D146" s="57"/>
      <c r="E146" s="121" t="s">
        <v>304</v>
      </c>
      <c r="F146" s="119"/>
      <c r="G146" s="7"/>
      <c r="H146" s="7"/>
      <c r="I146" s="7"/>
      <c r="J146" s="12"/>
      <c r="K146" s="21"/>
      <c r="L146" s="20"/>
      <c r="M146" s="20"/>
      <c r="N146" s="20"/>
      <c r="O146" s="3"/>
    </row>
    <row r="147" spans="2:15" s="125" customFormat="1" x14ac:dyDescent="0.25">
      <c r="B147" s="130" t="str">
        <f>B145</f>
        <v>4/27/2018</v>
      </c>
      <c r="C147" s="129" t="s">
        <v>116</v>
      </c>
      <c r="D147" s="130" t="str">
        <f>D145</f>
        <v>4/27/2018</v>
      </c>
      <c r="E147" s="148" t="s">
        <v>305</v>
      </c>
      <c r="F147" s="148"/>
      <c r="G147" s="133" t="str">
        <f>G143</f>
        <v>UNID.</v>
      </c>
      <c r="H147" s="133">
        <v>3</v>
      </c>
      <c r="I147" s="133">
        <v>1</v>
      </c>
      <c r="J147" s="136">
        <f t="shared" ref="J147:J149" si="23">H147-I147</f>
        <v>2</v>
      </c>
      <c r="K147" s="134">
        <v>2300</v>
      </c>
      <c r="L147" s="20">
        <f t="shared" si="20"/>
        <v>4600</v>
      </c>
      <c r="M147" s="20">
        <f t="shared" si="21"/>
        <v>828</v>
      </c>
      <c r="N147" s="20">
        <f t="shared" si="22"/>
        <v>5428</v>
      </c>
      <c r="O147" s="124"/>
    </row>
    <row r="148" spans="2:15" s="125" customFormat="1" x14ac:dyDescent="0.25">
      <c r="B148" s="130" t="str">
        <f>B147</f>
        <v>4/27/2018</v>
      </c>
      <c r="C148" s="129" t="s">
        <v>116</v>
      </c>
      <c r="D148" s="130" t="str">
        <f>D147</f>
        <v>4/27/2018</v>
      </c>
      <c r="E148" s="148" t="s">
        <v>28</v>
      </c>
      <c r="F148" s="148"/>
      <c r="G148" s="133" t="str">
        <f>G147</f>
        <v>UNID.</v>
      </c>
      <c r="H148" s="133">
        <v>3</v>
      </c>
      <c r="I148" s="133">
        <v>1</v>
      </c>
      <c r="J148" s="136">
        <f t="shared" si="23"/>
        <v>2</v>
      </c>
      <c r="K148" s="134">
        <v>2300</v>
      </c>
      <c r="L148" s="20">
        <f t="shared" si="20"/>
        <v>4600</v>
      </c>
      <c r="M148" s="20">
        <f t="shared" si="21"/>
        <v>828</v>
      </c>
      <c r="N148" s="20">
        <f t="shared" si="22"/>
        <v>5428</v>
      </c>
      <c r="O148" s="124"/>
    </row>
    <row r="149" spans="2:15" s="125" customFormat="1" x14ac:dyDescent="0.25">
      <c r="B149" s="130" t="str">
        <f>B148</f>
        <v>4/27/2018</v>
      </c>
      <c r="C149" s="129" t="s">
        <v>116</v>
      </c>
      <c r="D149" s="130" t="str">
        <f>D148</f>
        <v>4/27/2018</v>
      </c>
      <c r="E149" s="148" t="s">
        <v>306</v>
      </c>
      <c r="F149" s="148"/>
      <c r="G149" s="133" t="str">
        <f>G148</f>
        <v>UNID.</v>
      </c>
      <c r="H149" s="133">
        <v>3</v>
      </c>
      <c r="I149" s="133">
        <v>2</v>
      </c>
      <c r="J149" s="136">
        <f t="shared" si="23"/>
        <v>1</v>
      </c>
      <c r="K149" s="134">
        <v>2300</v>
      </c>
      <c r="L149" s="20">
        <f t="shared" si="20"/>
        <v>2300</v>
      </c>
      <c r="M149" s="20">
        <f t="shared" si="21"/>
        <v>414</v>
      </c>
      <c r="N149" s="20">
        <f t="shared" si="22"/>
        <v>2714</v>
      </c>
      <c r="O149" s="124"/>
    </row>
    <row r="150" spans="2:15" s="125" customFormat="1" x14ac:dyDescent="0.25">
      <c r="B150" s="130" t="str">
        <f>B149</f>
        <v>4/27/2018</v>
      </c>
      <c r="C150" s="129" t="s">
        <v>116</v>
      </c>
      <c r="D150" s="130" t="str">
        <f>D149</f>
        <v>4/27/2018</v>
      </c>
      <c r="E150" s="148" t="s">
        <v>26</v>
      </c>
      <c r="F150" s="148"/>
      <c r="G150" s="133" t="str">
        <f>G149</f>
        <v>UNID.</v>
      </c>
      <c r="H150" s="133">
        <v>3</v>
      </c>
      <c r="I150" s="133">
        <v>2</v>
      </c>
      <c r="J150" s="136">
        <f>H150-I150</f>
        <v>1</v>
      </c>
      <c r="K150" s="134">
        <v>2300</v>
      </c>
      <c r="L150" s="20">
        <f t="shared" si="20"/>
        <v>2300</v>
      </c>
      <c r="M150" s="20">
        <f t="shared" si="21"/>
        <v>414</v>
      </c>
      <c r="N150" s="20">
        <f t="shared" si="22"/>
        <v>2714</v>
      </c>
      <c r="O150" s="124"/>
    </row>
    <row r="151" spans="2:15" x14ac:dyDescent="0.25">
      <c r="B151" s="57"/>
      <c r="C151" s="27"/>
      <c r="D151" s="57"/>
      <c r="E151" s="121" t="s">
        <v>307</v>
      </c>
      <c r="F151" s="119"/>
      <c r="G151" s="7"/>
      <c r="H151" s="7"/>
      <c r="I151" s="7"/>
      <c r="J151" s="12"/>
      <c r="K151" s="21"/>
      <c r="L151" s="20"/>
      <c r="M151" s="20"/>
      <c r="N151" s="20"/>
      <c r="O151" s="3"/>
    </row>
    <row r="152" spans="2:15" s="125" customFormat="1" x14ac:dyDescent="0.25">
      <c r="B152" s="130" t="e">
        <f>#REF!</f>
        <v>#REF!</v>
      </c>
      <c r="C152" s="129" t="s">
        <v>116</v>
      </c>
      <c r="D152" s="130" t="e">
        <f>#REF!</f>
        <v>#REF!</v>
      </c>
      <c r="E152" s="146" t="s">
        <v>22</v>
      </c>
      <c r="F152" s="148"/>
      <c r="G152" s="133" t="e">
        <f>#REF!</f>
        <v>#REF!</v>
      </c>
      <c r="H152" s="133">
        <v>1</v>
      </c>
      <c r="I152" s="133">
        <v>0</v>
      </c>
      <c r="J152" s="136">
        <f>H152-I152</f>
        <v>1</v>
      </c>
      <c r="K152" s="107"/>
      <c r="L152" s="20"/>
      <c r="M152" s="20"/>
      <c r="N152" s="20"/>
      <c r="O152" s="124"/>
    </row>
    <row r="153" spans="2:15" s="109" customFormat="1" x14ac:dyDescent="0.25">
      <c r="B153" s="96"/>
      <c r="C153" s="97"/>
      <c r="D153" s="96"/>
      <c r="E153" s="121"/>
      <c r="F153" s="119"/>
      <c r="G153" s="101"/>
      <c r="H153" s="101"/>
      <c r="I153" s="101"/>
      <c r="J153" s="100"/>
      <c r="K153" s="102"/>
      <c r="L153" s="20"/>
      <c r="M153" s="20"/>
      <c r="N153" s="20"/>
      <c r="O153" s="108"/>
    </row>
    <row r="154" spans="2:15" s="125" customFormat="1" x14ac:dyDescent="0.25">
      <c r="B154" s="104"/>
      <c r="C154" s="105"/>
      <c r="D154" s="104"/>
      <c r="E154" s="146" t="s">
        <v>333</v>
      </c>
      <c r="F154" s="128"/>
      <c r="G154" s="106"/>
      <c r="H154" s="106"/>
      <c r="I154" s="106"/>
      <c r="J154" s="126"/>
      <c r="K154" s="107"/>
      <c r="L154" s="20"/>
      <c r="M154" s="20"/>
      <c r="N154" s="20"/>
      <c r="O154" s="124"/>
    </row>
    <row r="155" spans="2:15" s="125" customFormat="1" x14ac:dyDescent="0.25">
      <c r="B155" s="130" t="e">
        <f>B152</f>
        <v>#REF!</v>
      </c>
      <c r="C155" s="129" t="s">
        <v>116</v>
      </c>
      <c r="D155" s="130" t="e">
        <f>D152</f>
        <v>#REF!</v>
      </c>
      <c r="E155" s="146" t="s">
        <v>353</v>
      </c>
      <c r="F155" s="148"/>
      <c r="G155" s="133" t="s">
        <v>334</v>
      </c>
      <c r="H155" s="133">
        <v>2</v>
      </c>
      <c r="I155" s="133">
        <v>1</v>
      </c>
      <c r="J155" s="136">
        <f t="shared" ref="J155:J160" si="24">+H155-I155</f>
        <v>1</v>
      </c>
      <c r="K155" s="134">
        <v>4650</v>
      </c>
      <c r="L155" s="20">
        <f t="shared" si="20"/>
        <v>4650</v>
      </c>
      <c r="M155" s="20">
        <f t="shared" si="21"/>
        <v>837</v>
      </c>
      <c r="N155" s="20">
        <f t="shared" si="22"/>
        <v>5487</v>
      </c>
      <c r="O155" s="124"/>
    </row>
    <row r="156" spans="2:15" s="125" customFormat="1" x14ac:dyDescent="0.25">
      <c r="B156" s="130"/>
      <c r="C156" s="129"/>
      <c r="D156" s="130"/>
      <c r="E156" s="146" t="s">
        <v>354</v>
      </c>
      <c r="F156" s="148"/>
      <c r="G156" s="133"/>
      <c r="H156" s="133">
        <v>3</v>
      </c>
      <c r="I156" s="133">
        <v>0</v>
      </c>
      <c r="J156" s="136">
        <f t="shared" si="24"/>
        <v>3</v>
      </c>
      <c r="K156" s="134"/>
      <c r="L156" s="20"/>
      <c r="M156" s="20"/>
      <c r="N156" s="20"/>
      <c r="O156" s="124"/>
    </row>
    <row r="157" spans="2:15" s="125" customFormat="1" x14ac:dyDescent="0.25">
      <c r="B157" s="130"/>
      <c r="C157" s="129"/>
      <c r="D157" s="130">
        <v>44475</v>
      </c>
      <c r="E157" s="146" t="s">
        <v>352</v>
      </c>
      <c r="F157" s="148"/>
      <c r="G157" s="133"/>
      <c r="H157" s="133">
        <v>3</v>
      </c>
      <c r="I157" s="133">
        <v>0</v>
      </c>
      <c r="J157" s="136">
        <f t="shared" si="24"/>
        <v>3</v>
      </c>
      <c r="K157" s="134">
        <v>4650</v>
      </c>
      <c r="L157" s="20">
        <f t="shared" si="20"/>
        <v>13950</v>
      </c>
      <c r="M157" s="20">
        <f t="shared" si="21"/>
        <v>2511</v>
      </c>
      <c r="N157" s="20">
        <f t="shared" si="22"/>
        <v>16461</v>
      </c>
      <c r="O157" s="124"/>
    </row>
    <row r="158" spans="2:15" s="125" customFormat="1" x14ac:dyDescent="0.25">
      <c r="B158" s="130">
        <f>B153</f>
        <v>0</v>
      </c>
      <c r="C158" s="129" t="s">
        <v>116</v>
      </c>
      <c r="D158" s="130">
        <f>D153</f>
        <v>0</v>
      </c>
      <c r="E158" s="146" t="s">
        <v>335</v>
      </c>
      <c r="F158" s="148"/>
      <c r="G158" s="133" t="s">
        <v>334</v>
      </c>
      <c r="H158" s="133">
        <v>2</v>
      </c>
      <c r="I158" s="133">
        <v>2</v>
      </c>
      <c r="J158" s="136">
        <f t="shared" si="24"/>
        <v>0</v>
      </c>
      <c r="K158" s="134">
        <v>4650</v>
      </c>
      <c r="L158" s="20">
        <f t="shared" si="20"/>
        <v>0</v>
      </c>
      <c r="M158" s="20">
        <f t="shared" si="21"/>
        <v>0</v>
      </c>
      <c r="N158" s="20">
        <f t="shared" si="22"/>
        <v>0</v>
      </c>
      <c r="O158" s="124"/>
    </row>
    <row r="159" spans="2:15" s="125" customFormat="1" x14ac:dyDescent="0.25">
      <c r="B159" s="130" t="e">
        <f>#REF!</f>
        <v>#REF!</v>
      </c>
      <c r="C159" s="129" t="s">
        <v>116</v>
      </c>
      <c r="D159" s="130" t="e">
        <f>#REF!</f>
        <v>#REF!</v>
      </c>
      <c r="E159" s="146" t="s">
        <v>336</v>
      </c>
      <c r="F159" s="148"/>
      <c r="G159" s="133" t="s">
        <v>334</v>
      </c>
      <c r="H159" s="133">
        <v>1</v>
      </c>
      <c r="I159" s="133">
        <v>1</v>
      </c>
      <c r="J159" s="136">
        <f t="shared" si="24"/>
        <v>0</v>
      </c>
      <c r="K159" s="134">
        <v>4650</v>
      </c>
      <c r="L159" s="20">
        <f t="shared" si="20"/>
        <v>0</v>
      </c>
      <c r="M159" s="20">
        <f t="shared" si="21"/>
        <v>0</v>
      </c>
      <c r="N159" s="20">
        <f t="shared" si="22"/>
        <v>0</v>
      </c>
      <c r="O159" s="124"/>
    </row>
    <row r="160" spans="2:15" s="125" customFormat="1" x14ac:dyDescent="0.25">
      <c r="B160" s="130" t="e">
        <f>#REF!</f>
        <v>#REF!</v>
      </c>
      <c r="C160" s="129" t="s">
        <v>116</v>
      </c>
      <c r="D160" s="130" t="e">
        <f>#REF!</f>
        <v>#REF!</v>
      </c>
      <c r="E160" s="146" t="s">
        <v>355</v>
      </c>
      <c r="F160" s="148"/>
      <c r="G160" s="133" t="s">
        <v>334</v>
      </c>
      <c r="H160" s="133">
        <v>2</v>
      </c>
      <c r="I160" s="133">
        <v>0</v>
      </c>
      <c r="J160" s="136">
        <f t="shared" si="24"/>
        <v>2</v>
      </c>
      <c r="K160" s="134">
        <v>4650</v>
      </c>
      <c r="L160" s="20">
        <f t="shared" si="20"/>
        <v>9300</v>
      </c>
      <c r="M160" s="20">
        <f t="shared" si="21"/>
        <v>1674</v>
      </c>
      <c r="N160" s="20">
        <f t="shared" si="22"/>
        <v>10974</v>
      </c>
      <c r="O160" s="124"/>
    </row>
    <row r="161" spans="2:15" s="109" customFormat="1" x14ac:dyDescent="0.25">
      <c r="B161" s="96"/>
      <c r="C161" s="97"/>
      <c r="D161" s="96"/>
      <c r="E161" s="121"/>
      <c r="F161" s="119"/>
      <c r="G161" s="101"/>
      <c r="H161" s="101"/>
      <c r="I161" s="101"/>
      <c r="J161" s="100"/>
      <c r="K161" s="102"/>
      <c r="L161" s="103"/>
      <c r="M161" s="103"/>
      <c r="N161" s="103"/>
      <c r="O161" s="108"/>
    </row>
    <row r="162" spans="2:15" x14ac:dyDescent="0.25">
      <c r="B162" s="57"/>
      <c r="C162" s="27"/>
      <c r="D162" s="57"/>
      <c r="E162" s="118" t="s">
        <v>75</v>
      </c>
      <c r="F162" s="119"/>
      <c r="G162" s="7"/>
      <c r="H162" s="7"/>
      <c r="I162" s="7"/>
      <c r="J162" s="12"/>
      <c r="K162" s="21"/>
      <c r="L162" s="20"/>
      <c r="M162" s="20"/>
      <c r="N162" s="20"/>
      <c r="O162" s="3"/>
    </row>
    <row r="163" spans="2:15" x14ac:dyDescent="0.25">
      <c r="B163" s="57" t="s">
        <v>114</v>
      </c>
      <c r="C163" s="27" t="s">
        <v>121</v>
      </c>
      <c r="D163" s="57" t="s">
        <v>114</v>
      </c>
      <c r="E163" s="118" t="s">
        <v>69</v>
      </c>
      <c r="F163" s="119"/>
      <c r="G163" s="7" t="s">
        <v>63</v>
      </c>
      <c r="H163" s="7">
        <v>2</v>
      </c>
      <c r="I163" s="7">
        <v>1</v>
      </c>
      <c r="J163" s="12">
        <f>H163-I163</f>
        <v>1</v>
      </c>
      <c r="K163" s="21">
        <v>1570</v>
      </c>
      <c r="L163" s="20">
        <f>J163*K163</f>
        <v>1570</v>
      </c>
      <c r="M163" s="20">
        <f>L163*18%</f>
        <v>282.59999999999997</v>
      </c>
      <c r="N163" s="20">
        <f>L163+M163</f>
        <v>1852.6</v>
      </c>
      <c r="O163" s="3"/>
    </row>
    <row r="164" spans="2:15" x14ac:dyDescent="0.25">
      <c r="B164" s="57" t="s">
        <v>114</v>
      </c>
      <c r="C164" s="27" t="s">
        <v>122</v>
      </c>
      <c r="D164" s="57" t="s">
        <v>114</v>
      </c>
      <c r="E164" s="118" t="s">
        <v>73</v>
      </c>
      <c r="F164" s="119"/>
      <c r="G164" s="7" t="s">
        <v>63</v>
      </c>
      <c r="H164" s="7">
        <v>2</v>
      </c>
      <c r="I164" s="7">
        <v>1</v>
      </c>
      <c r="J164" s="12">
        <f>H164-I164</f>
        <v>1</v>
      </c>
      <c r="K164" s="21">
        <v>1840</v>
      </c>
      <c r="L164" s="20">
        <f>J164*K164</f>
        <v>1840</v>
      </c>
      <c r="M164" s="20">
        <f>L164*18%</f>
        <v>331.2</v>
      </c>
      <c r="N164" s="20">
        <f>L164+M164</f>
        <v>2171.1999999999998</v>
      </c>
      <c r="O164" s="3"/>
    </row>
    <row r="165" spans="2:15" x14ac:dyDescent="0.25">
      <c r="B165" s="57"/>
      <c r="C165" s="27"/>
      <c r="D165" s="57"/>
      <c r="E165" s="119"/>
      <c r="F165" s="119"/>
      <c r="G165" s="7"/>
      <c r="H165" s="7"/>
      <c r="I165" s="7"/>
      <c r="J165" s="12"/>
      <c r="K165" s="21"/>
      <c r="L165" s="20"/>
      <c r="M165" s="20"/>
      <c r="N165" s="20"/>
      <c r="O165" s="3"/>
    </row>
    <row r="166" spans="2:15" x14ac:dyDescent="0.25">
      <c r="B166" s="57"/>
      <c r="C166" s="27"/>
      <c r="D166" s="57"/>
      <c r="E166" s="118" t="s">
        <v>74</v>
      </c>
      <c r="F166" s="119"/>
      <c r="G166" s="7"/>
      <c r="H166" s="7"/>
      <c r="I166" s="7"/>
      <c r="J166" s="12"/>
      <c r="K166" s="21"/>
      <c r="L166" s="20"/>
      <c r="M166" s="20"/>
      <c r="N166" s="20"/>
      <c r="O166" s="3"/>
    </row>
    <row r="167" spans="2:15" x14ac:dyDescent="0.25">
      <c r="B167" s="57" t="s">
        <v>114</v>
      </c>
      <c r="C167" s="27" t="s">
        <v>123</v>
      </c>
      <c r="D167" s="57" t="s">
        <v>114</v>
      </c>
      <c r="E167" s="118" t="s">
        <v>69</v>
      </c>
      <c r="F167" s="119"/>
      <c r="G167" s="7" t="s">
        <v>63</v>
      </c>
      <c r="H167" s="7">
        <v>3</v>
      </c>
      <c r="I167" s="7">
        <v>3</v>
      </c>
      <c r="J167" s="12">
        <f>H167-I167</f>
        <v>0</v>
      </c>
      <c r="K167" s="21">
        <v>1568</v>
      </c>
      <c r="L167" s="20">
        <f>J167*K167</f>
        <v>0</v>
      </c>
      <c r="M167" s="20">
        <f>L167*18%</f>
        <v>0</v>
      </c>
      <c r="N167" s="20">
        <f t="shared" ref="N167:N235" si="25">L167+M167</f>
        <v>0</v>
      </c>
      <c r="O167" s="3"/>
    </row>
    <row r="168" spans="2:15" x14ac:dyDescent="0.25">
      <c r="B168" s="57" t="s">
        <v>114</v>
      </c>
      <c r="C168" s="27" t="s">
        <v>124</v>
      </c>
      <c r="D168" s="57" t="s">
        <v>114</v>
      </c>
      <c r="E168" s="118" t="s">
        <v>73</v>
      </c>
      <c r="F168" s="119"/>
      <c r="G168" s="7" t="s">
        <v>63</v>
      </c>
      <c r="H168" s="7">
        <v>3</v>
      </c>
      <c r="I168" s="7">
        <v>3</v>
      </c>
      <c r="J168" s="12">
        <f>H168-I168</f>
        <v>0</v>
      </c>
      <c r="K168" s="21">
        <v>1800</v>
      </c>
      <c r="L168" s="20">
        <f>J168*K168</f>
        <v>0</v>
      </c>
      <c r="M168" s="20">
        <f>L168*18%</f>
        <v>0</v>
      </c>
      <c r="N168" s="20">
        <f t="shared" si="25"/>
        <v>0</v>
      </c>
      <c r="O168" s="3"/>
    </row>
    <row r="169" spans="2:15" ht="15.75" customHeight="1" x14ac:dyDescent="0.25">
      <c r="B169" s="57"/>
      <c r="C169" s="27"/>
      <c r="D169" s="57"/>
      <c r="E169" s="118"/>
      <c r="F169" s="119"/>
      <c r="G169" s="7"/>
      <c r="H169" s="7"/>
      <c r="I169" s="7"/>
      <c r="J169" s="12"/>
      <c r="K169" s="21"/>
      <c r="L169" s="20"/>
      <c r="M169" s="20"/>
      <c r="N169" s="20"/>
      <c r="O169" s="3"/>
    </row>
    <row r="170" spans="2:15" ht="15" customHeight="1" x14ac:dyDescent="0.25">
      <c r="B170" s="57"/>
      <c r="C170" s="27"/>
      <c r="D170" s="57"/>
      <c r="E170" s="111" t="s">
        <v>23</v>
      </c>
      <c r="F170" s="112"/>
      <c r="G170" s="7"/>
      <c r="H170" s="6"/>
      <c r="I170" s="7"/>
      <c r="J170" s="12"/>
      <c r="K170" s="21"/>
      <c r="L170" s="20"/>
      <c r="M170" s="20"/>
      <c r="N170" s="20"/>
      <c r="O170" s="3"/>
    </row>
    <row r="171" spans="2:15" x14ac:dyDescent="0.25">
      <c r="B171" s="57">
        <v>44007</v>
      </c>
      <c r="C171" s="27" t="s">
        <v>126</v>
      </c>
      <c r="D171" s="57">
        <v>44007</v>
      </c>
      <c r="E171" s="111" t="s">
        <v>22</v>
      </c>
      <c r="F171" s="112"/>
      <c r="G171" s="7" t="s">
        <v>63</v>
      </c>
      <c r="H171" s="7">
        <v>7</v>
      </c>
      <c r="I171" s="7">
        <v>4</v>
      </c>
      <c r="J171" s="12">
        <f>H171-I171</f>
        <v>3</v>
      </c>
      <c r="K171" s="21">
        <v>2900</v>
      </c>
      <c r="L171" s="20">
        <f t="shared" ref="L171:L235" si="26">J171*K171</f>
        <v>8700</v>
      </c>
      <c r="M171" s="20">
        <f>L171*18%</f>
        <v>1566</v>
      </c>
      <c r="N171" s="20">
        <f t="shared" si="25"/>
        <v>10266</v>
      </c>
      <c r="O171" s="3"/>
    </row>
    <row r="172" spans="2:15" x14ac:dyDescent="0.25">
      <c r="B172" s="59"/>
      <c r="C172" s="32"/>
      <c r="D172" s="59"/>
      <c r="E172" s="111" t="s">
        <v>24</v>
      </c>
      <c r="F172" s="112"/>
      <c r="G172" s="7"/>
      <c r="H172" s="7"/>
      <c r="I172" s="7"/>
      <c r="J172" s="12"/>
      <c r="K172" s="21"/>
      <c r="L172" s="20"/>
      <c r="M172" s="20"/>
      <c r="N172" s="20"/>
      <c r="O172" s="3"/>
    </row>
    <row r="173" spans="2:15" x14ac:dyDescent="0.25">
      <c r="B173" s="57">
        <v>43324</v>
      </c>
      <c r="C173" s="27" t="s">
        <v>125</v>
      </c>
      <c r="D173" s="57">
        <v>43324</v>
      </c>
      <c r="E173" s="111" t="s">
        <v>22</v>
      </c>
      <c r="F173" s="112"/>
      <c r="G173" s="7" t="s">
        <v>63</v>
      </c>
      <c r="H173" s="7">
        <v>4</v>
      </c>
      <c r="I173" s="7">
        <v>2</v>
      </c>
      <c r="J173" s="12">
        <f>H173-I173</f>
        <v>2</v>
      </c>
      <c r="K173" s="21">
        <v>12475</v>
      </c>
      <c r="L173" s="21">
        <v>12475</v>
      </c>
      <c r="M173" s="20">
        <f>L173*18%</f>
        <v>2245.5</v>
      </c>
      <c r="N173" s="20">
        <f t="shared" si="25"/>
        <v>14720.5</v>
      </c>
      <c r="O173" s="3"/>
    </row>
    <row r="174" spans="2:15" x14ac:dyDescent="0.25">
      <c r="B174" s="57"/>
      <c r="C174" s="27"/>
      <c r="D174" s="57"/>
      <c r="E174" s="111" t="s">
        <v>25</v>
      </c>
      <c r="F174" s="112"/>
      <c r="G174" s="7"/>
      <c r="H174" s="7"/>
      <c r="I174" s="7"/>
      <c r="J174" s="12"/>
      <c r="K174" s="21"/>
      <c r="L174" s="20"/>
      <c r="M174" s="20"/>
      <c r="N174" s="20"/>
      <c r="O174" s="3"/>
    </row>
    <row r="175" spans="2:15" x14ac:dyDescent="0.25">
      <c r="B175" s="57">
        <v>43324</v>
      </c>
      <c r="C175" s="27" t="s">
        <v>127</v>
      </c>
      <c r="D175" s="57">
        <v>43324</v>
      </c>
      <c r="E175" s="111" t="s">
        <v>26</v>
      </c>
      <c r="F175" s="112"/>
      <c r="G175" s="7" t="s">
        <v>63</v>
      </c>
      <c r="H175" s="7">
        <v>2</v>
      </c>
      <c r="I175" s="7">
        <v>2</v>
      </c>
      <c r="J175" s="12">
        <f>H175-I175</f>
        <v>0</v>
      </c>
      <c r="K175" s="21">
        <v>2500</v>
      </c>
      <c r="L175" s="20">
        <f t="shared" si="26"/>
        <v>0</v>
      </c>
      <c r="M175" s="20">
        <f>L175*18%</f>
        <v>0</v>
      </c>
      <c r="N175" s="20">
        <f t="shared" si="25"/>
        <v>0</v>
      </c>
      <c r="O175" s="3"/>
    </row>
    <row r="176" spans="2:15" x14ac:dyDescent="0.25">
      <c r="B176" s="57">
        <v>43324</v>
      </c>
      <c r="C176" s="27" t="s">
        <v>128</v>
      </c>
      <c r="D176" s="57">
        <v>43324</v>
      </c>
      <c r="E176" s="111" t="s">
        <v>27</v>
      </c>
      <c r="F176" s="112"/>
      <c r="G176" s="7" t="s">
        <v>63</v>
      </c>
      <c r="H176" s="7">
        <v>2</v>
      </c>
      <c r="I176" s="7">
        <v>2</v>
      </c>
      <c r="J176" s="12">
        <f>H176-I176</f>
        <v>0</v>
      </c>
      <c r="K176" s="21">
        <v>3250</v>
      </c>
      <c r="L176" s="20">
        <f t="shared" si="26"/>
        <v>0</v>
      </c>
      <c r="M176" s="20">
        <f>L176*18%</f>
        <v>0</v>
      </c>
      <c r="N176" s="20">
        <f t="shared" si="25"/>
        <v>0</v>
      </c>
      <c r="O176" s="3"/>
    </row>
    <row r="177" spans="2:15" x14ac:dyDescent="0.25">
      <c r="B177" s="57">
        <v>43324</v>
      </c>
      <c r="C177" s="27" t="s">
        <v>129</v>
      </c>
      <c r="D177" s="57">
        <v>43324</v>
      </c>
      <c r="E177" s="111" t="s">
        <v>28</v>
      </c>
      <c r="F177" s="112"/>
      <c r="G177" s="7" t="s">
        <v>63</v>
      </c>
      <c r="H177" s="7">
        <v>2</v>
      </c>
      <c r="I177" s="7">
        <v>2</v>
      </c>
      <c r="J177" s="12">
        <f>H177-I177</f>
        <v>0</v>
      </c>
      <c r="K177" s="21">
        <v>3250</v>
      </c>
      <c r="L177" s="20">
        <f t="shared" si="26"/>
        <v>0</v>
      </c>
      <c r="M177" s="20">
        <f>L177*18%</f>
        <v>0</v>
      </c>
      <c r="N177" s="20">
        <f t="shared" si="25"/>
        <v>0</v>
      </c>
      <c r="O177" s="3"/>
    </row>
    <row r="178" spans="2:15" x14ac:dyDescent="0.25">
      <c r="B178" s="57">
        <v>43324</v>
      </c>
      <c r="C178" s="27" t="s">
        <v>130</v>
      </c>
      <c r="D178" s="57">
        <v>43324</v>
      </c>
      <c r="E178" s="111" t="s">
        <v>22</v>
      </c>
      <c r="F178" s="112"/>
      <c r="G178" s="7" t="s">
        <v>63</v>
      </c>
      <c r="H178" s="7">
        <v>3</v>
      </c>
      <c r="I178" s="7">
        <v>3</v>
      </c>
      <c r="J178" s="12">
        <f>H178-I178</f>
        <v>0</v>
      </c>
      <c r="K178" s="21">
        <v>3250</v>
      </c>
      <c r="L178" s="20">
        <f t="shared" si="26"/>
        <v>0</v>
      </c>
      <c r="M178" s="20">
        <f>L178*18%</f>
        <v>0</v>
      </c>
      <c r="N178" s="20">
        <f t="shared" si="25"/>
        <v>0</v>
      </c>
      <c r="O178" s="3"/>
    </row>
    <row r="179" spans="2:15" x14ac:dyDescent="0.25">
      <c r="B179" s="57"/>
      <c r="C179" s="27"/>
      <c r="D179" s="57"/>
      <c r="E179" s="109"/>
      <c r="F179" s="112"/>
      <c r="G179" s="7"/>
      <c r="H179" s="7"/>
      <c r="I179" s="7"/>
      <c r="J179" s="12"/>
      <c r="K179" s="21"/>
      <c r="L179" s="20"/>
      <c r="M179" s="20"/>
      <c r="N179" s="20"/>
      <c r="O179" s="3"/>
    </row>
    <row r="180" spans="2:15" x14ac:dyDescent="0.25">
      <c r="B180" s="56"/>
      <c r="C180" s="27"/>
      <c r="D180" s="56"/>
      <c r="E180" s="111" t="s">
        <v>96</v>
      </c>
      <c r="F180" s="112"/>
      <c r="G180" s="7"/>
      <c r="H180" s="7"/>
      <c r="I180" s="7"/>
      <c r="J180" s="12"/>
      <c r="K180" s="21"/>
      <c r="L180" s="20"/>
      <c r="M180" s="20"/>
      <c r="N180" s="20"/>
      <c r="O180" s="3"/>
    </row>
    <row r="181" spans="2:15" x14ac:dyDescent="0.25">
      <c r="B181" s="57">
        <v>43324</v>
      </c>
      <c r="C181" s="28" t="s">
        <v>131</v>
      </c>
      <c r="D181" s="57">
        <v>43324</v>
      </c>
      <c r="E181" s="111" t="s">
        <v>26</v>
      </c>
      <c r="F181" s="112"/>
      <c r="G181" s="7" t="s">
        <v>63</v>
      </c>
      <c r="H181" s="7">
        <v>5</v>
      </c>
      <c r="I181" s="7">
        <v>5</v>
      </c>
      <c r="J181" s="12">
        <f>H181-I181</f>
        <v>0</v>
      </c>
      <c r="K181" s="21">
        <v>2380</v>
      </c>
      <c r="L181" s="20">
        <f t="shared" si="26"/>
        <v>0</v>
      </c>
      <c r="M181" s="20">
        <f>L181*18%</f>
        <v>0</v>
      </c>
      <c r="N181" s="20">
        <f t="shared" si="25"/>
        <v>0</v>
      </c>
      <c r="O181" s="3"/>
    </row>
    <row r="182" spans="2:15" x14ac:dyDescent="0.25">
      <c r="B182" s="57">
        <v>43324</v>
      </c>
      <c r="C182" s="27" t="s">
        <v>132</v>
      </c>
      <c r="D182" s="57">
        <v>43324</v>
      </c>
      <c r="E182" s="111" t="s">
        <v>27</v>
      </c>
      <c r="F182" s="112"/>
      <c r="G182" s="7" t="s">
        <v>63</v>
      </c>
      <c r="H182" s="7">
        <v>6</v>
      </c>
      <c r="I182" s="7">
        <v>4</v>
      </c>
      <c r="J182" s="12">
        <f>H182-I182</f>
        <v>2</v>
      </c>
      <c r="K182" s="21">
        <v>2380</v>
      </c>
      <c r="L182" s="20">
        <f t="shared" si="26"/>
        <v>4760</v>
      </c>
      <c r="M182" s="20">
        <f>L182*18%</f>
        <v>856.8</v>
      </c>
      <c r="N182" s="20">
        <f t="shared" si="25"/>
        <v>5616.8</v>
      </c>
      <c r="O182" s="3"/>
    </row>
    <row r="183" spans="2:15" x14ac:dyDescent="0.25">
      <c r="B183" s="57">
        <v>43324</v>
      </c>
      <c r="C183" s="27" t="s">
        <v>133</v>
      </c>
      <c r="D183" s="57">
        <v>43324</v>
      </c>
      <c r="E183" s="111" t="s">
        <v>28</v>
      </c>
      <c r="F183" s="112"/>
      <c r="G183" s="7" t="s">
        <v>63</v>
      </c>
      <c r="H183" s="7">
        <v>5</v>
      </c>
      <c r="I183" s="7">
        <v>4</v>
      </c>
      <c r="J183" s="12">
        <f>H183-I183</f>
        <v>1</v>
      </c>
      <c r="K183" s="21">
        <v>2380</v>
      </c>
      <c r="L183" s="20">
        <f t="shared" si="26"/>
        <v>2380</v>
      </c>
      <c r="M183" s="20">
        <f>L183*18%</f>
        <v>428.4</v>
      </c>
      <c r="N183" s="20">
        <f t="shared" si="25"/>
        <v>2808.4</v>
      </c>
      <c r="O183" s="3"/>
    </row>
    <row r="184" spans="2:15" x14ac:dyDescent="0.25">
      <c r="B184" s="57">
        <v>43324</v>
      </c>
      <c r="C184" s="27" t="s">
        <v>134</v>
      </c>
      <c r="D184" s="57">
        <v>43324</v>
      </c>
      <c r="E184" s="111" t="s">
        <v>22</v>
      </c>
      <c r="F184" s="112"/>
      <c r="G184" s="7" t="s">
        <v>63</v>
      </c>
      <c r="H184" s="7">
        <v>6</v>
      </c>
      <c r="I184" s="7">
        <v>6</v>
      </c>
      <c r="J184" s="12">
        <f>H184-I184</f>
        <v>0</v>
      </c>
      <c r="K184" s="21">
        <v>2160</v>
      </c>
      <c r="L184" s="20">
        <f t="shared" si="26"/>
        <v>0</v>
      </c>
      <c r="M184" s="20">
        <f>L184*18%</f>
        <v>0</v>
      </c>
      <c r="N184" s="20">
        <f t="shared" si="25"/>
        <v>0</v>
      </c>
      <c r="O184" s="3"/>
    </row>
    <row r="185" spans="2:15" x14ac:dyDescent="0.25">
      <c r="B185" s="57"/>
      <c r="C185" s="27"/>
      <c r="D185" s="57"/>
      <c r="E185" s="111"/>
      <c r="F185" s="112"/>
      <c r="G185" s="7"/>
      <c r="H185" s="7"/>
      <c r="I185" s="7"/>
      <c r="J185" s="12"/>
      <c r="K185" s="21"/>
      <c r="L185" s="20"/>
      <c r="M185" s="20"/>
      <c r="N185" s="20"/>
      <c r="O185" s="3"/>
    </row>
    <row r="186" spans="2:15" x14ac:dyDescent="0.25">
      <c r="B186" s="57"/>
      <c r="C186" s="27"/>
      <c r="D186" s="57"/>
      <c r="E186" s="111" t="s">
        <v>266</v>
      </c>
      <c r="F186" s="112"/>
      <c r="G186" s="7"/>
      <c r="H186" s="7"/>
      <c r="I186" s="7"/>
      <c r="J186" s="7"/>
      <c r="K186" s="21"/>
      <c r="L186" s="21"/>
      <c r="M186" s="21"/>
      <c r="N186" s="21"/>
      <c r="O186" s="3"/>
    </row>
    <row r="187" spans="2:15" x14ac:dyDescent="0.25">
      <c r="B187" s="57">
        <v>44007</v>
      </c>
      <c r="C187" s="27" t="s">
        <v>240</v>
      </c>
      <c r="D187" s="57">
        <v>44007</v>
      </c>
      <c r="E187" s="111" t="s">
        <v>26</v>
      </c>
      <c r="F187" s="112"/>
      <c r="G187" s="7" t="s">
        <v>63</v>
      </c>
      <c r="H187" s="7">
        <v>5</v>
      </c>
      <c r="I187" s="7">
        <v>4</v>
      </c>
      <c r="J187" s="7">
        <f>H187-I187</f>
        <v>1</v>
      </c>
      <c r="K187" s="21">
        <v>3100</v>
      </c>
      <c r="L187" s="21">
        <f t="shared" si="26"/>
        <v>3100</v>
      </c>
      <c r="M187" s="21">
        <f>L187*18%</f>
        <v>558</v>
      </c>
      <c r="N187" s="21">
        <f t="shared" si="25"/>
        <v>3658</v>
      </c>
      <c r="O187" s="3"/>
    </row>
    <row r="188" spans="2:15" x14ac:dyDescent="0.25">
      <c r="B188" s="57">
        <v>44007</v>
      </c>
      <c r="C188" s="27" t="s">
        <v>241</v>
      </c>
      <c r="D188" s="57">
        <v>44007</v>
      </c>
      <c r="E188" s="111" t="s">
        <v>27</v>
      </c>
      <c r="F188" s="112"/>
      <c r="G188" s="7" t="s">
        <v>63</v>
      </c>
      <c r="H188" s="7">
        <v>7</v>
      </c>
      <c r="I188" s="7">
        <v>4</v>
      </c>
      <c r="J188" s="12">
        <f>H188-I188</f>
        <v>3</v>
      </c>
      <c r="K188" s="21">
        <v>3100</v>
      </c>
      <c r="L188" s="20">
        <f t="shared" si="26"/>
        <v>9300</v>
      </c>
      <c r="M188" s="20">
        <f>L188*18%</f>
        <v>1674</v>
      </c>
      <c r="N188" s="20">
        <f t="shared" si="25"/>
        <v>10974</v>
      </c>
      <c r="O188" s="3"/>
    </row>
    <row r="189" spans="2:15" x14ac:dyDescent="0.25">
      <c r="B189" s="57">
        <v>44007</v>
      </c>
      <c r="C189" s="27" t="s">
        <v>243</v>
      </c>
      <c r="D189" s="57">
        <v>44007</v>
      </c>
      <c r="E189" s="111" t="s">
        <v>28</v>
      </c>
      <c r="F189" s="112"/>
      <c r="G189" s="7" t="s">
        <v>63</v>
      </c>
      <c r="H189" s="7">
        <v>6</v>
      </c>
      <c r="I189" s="7">
        <v>5</v>
      </c>
      <c r="J189" s="7">
        <f>H189-I189</f>
        <v>1</v>
      </c>
      <c r="K189" s="21">
        <v>3100</v>
      </c>
      <c r="L189" s="21">
        <f t="shared" si="26"/>
        <v>3100</v>
      </c>
      <c r="M189" s="21">
        <f>L189*18%</f>
        <v>558</v>
      </c>
      <c r="N189" s="21">
        <f t="shared" si="25"/>
        <v>3658</v>
      </c>
      <c r="O189" s="3"/>
    </row>
    <row r="190" spans="2:15" x14ac:dyDescent="0.25">
      <c r="B190" s="57">
        <v>44007</v>
      </c>
      <c r="C190" s="27" t="s">
        <v>245</v>
      </c>
      <c r="D190" s="57">
        <v>44007</v>
      </c>
      <c r="E190" s="111" t="s">
        <v>22</v>
      </c>
      <c r="F190" s="112"/>
      <c r="G190" s="7" t="s">
        <v>63</v>
      </c>
      <c r="H190" s="7">
        <v>7</v>
      </c>
      <c r="I190" s="7">
        <v>6</v>
      </c>
      <c r="J190" s="12">
        <f>H190-I190</f>
        <v>1</v>
      </c>
      <c r="K190" s="21">
        <v>3100</v>
      </c>
      <c r="L190" s="20">
        <f t="shared" si="26"/>
        <v>3100</v>
      </c>
      <c r="M190" s="20">
        <f>L190*18%</f>
        <v>558</v>
      </c>
      <c r="N190" s="20">
        <f t="shared" si="25"/>
        <v>3658</v>
      </c>
      <c r="O190" s="3"/>
    </row>
    <row r="191" spans="2:15" x14ac:dyDescent="0.25">
      <c r="B191" s="57"/>
      <c r="C191" s="27"/>
      <c r="D191" s="57"/>
      <c r="E191" s="175"/>
      <c r="F191" s="176"/>
      <c r="G191" s="7"/>
      <c r="H191" s="7"/>
      <c r="I191" s="7"/>
      <c r="J191" s="12"/>
      <c r="K191" s="21"/>
      <c r="L191" s="20"/>
      <c r="M191" s="20"/>
      <c r="N191" s="20"/>
      <c r="O191" s="3"/>
    </row>
    <row r="192" spans="2:15" ht="15" customHeight="1" x14ac:dyDescent="0.25">
      <c r="B192" s="57"/>
      <c r="C192" s="27"/>
      <c r="D192" s="57"/>
      <c r="E192" s="181" t="s">
        <v>207</v>
      </c>
      <c r="F192" s="182"/>
      <c r="G192" s="7"/>
      <c r="H192" s="7"/>
      <c r="I192" s="7"/>
      <c r="J192" s="12"/>
      <c r="K192" s="21"/>
      <c r="L192" s="20"/>
      <c r="M192" s="20"/>
      <c r="N192" s="20"/>
      <c r="O192" s="3"/>
    </row>
    <row r="193" spans="2:15" x14ac:dyDescent="0.25">
      <c r="B193" s="57">
        <v>44007</v>
      </c>
      <c r="C193" s="27" t="s">
        <v>135</v>
      </c>
      <c r="D193" s="57">
        <v>44007</v>
      </c>
      <c r="E193" s="111" t="s">
        <v>26</v>
      </c>
      <c r="F193" s="112"/>
      <c r="G193" s="7" t="s">
        <v>63</v>
      </c>
      <c r="H193" s="7">
        <v>7</v>
      </c>
      <c r="I193" s="7">
        <v>6</v>
      </c>
      <c r="J193" s="7">
        <f>H193-I193</f>
        <v>1</v>
      </c>
      <c r="K193" s="21">
        <v>3900</v>
      </c>
      <c r="L193" s="21">
        <f t="shared" si="26"/>
        <v>3900</v>
      </c>
      <c r="M193" s="21">
        <f>L193*18%</f>
        <v>702</v>
      </c>
      <c r="N193" s="21">
        <f t="shared" si="25"/>
        <v>4602</v>
      </c>
      <c r="O193" s="3"/>
    </row>
    <row r="194" spans="2:15" x14ac:dyDescent="0.25">
      <c r="B194" s="57">
        <v>44007</v>
      </c>
      <c r="C194" s="27" t="s">
        <v>136</v>
      </c>
      <c r="D194" s="57">
        <v>44007</v>
      </c>
      <c r="E194" s="111" t="s">
        <v>27</v>
      </c>
      <c r="F194" s="112"/>
      <c r="G194" s="7" t="s">
        <v>63</v>
      </c>
      <c r="H194" s="7">
        <v>3</v>
      </c>
      <c r="I194" s="7">
        <v>2</v>
      </c>
      <c r="J194" s="7">
        <f>H194-I194</f>
        <v>1</v>
      </c>
      <c r="K194" s="21">
        <v>3900</v>
      </c>
      <c r="L194" s="21">
        <f t="shared" si="26"/>
        <v>3900</v>
      </c>
      <c r="M194" s="21">
        <f>L194*18%</f>
        <v>702</v>
      </c>
      <c r="N194" s="21">
        <f t="shared" si="25"/>
        <v>4602</v>
      </c>
      <c r="O194" s="3"/>
    </row>
    <row r="195" spans="2:15" x14ac:dyDescent="0.25">
      <c r="B195" s="57">
        <v>44007</v>
      </c>
      <c r="C195" s="27" t="s">
        <v>137</v>
      </c>
      <c r="D195" s="57">
        <v>44007</v>
      </c>
      <c r="E195" s="111" t="s">
        <v>28</v>
      </c>
      <c r="F195" s="112"/>
      <c r="G195" s="7" t="s">
        <v>63</v>
      </c>
      <c r="H195" s="7">
        <v>3</v>
      </c>
      <c r="I195" s="7">
        <v>2</v>
      </c>
      <c r="J195" s="7">
        <f>H195-I195</f>
        <v>1</v>
      </c>
      <c r="K195" s="21">
        <v>3900</v>
      </c>
      <c r="L195" s="21">
        <f t="shared" si="26"/>
        <v>3900</v>
      </c>
      <c r="M195" s="21">
        <f>L195*18%</f>
        <v>702</v>
      </c>
      <c r="N195" s="21">
        <f t="shared" si="25"/>
        <v>4602</v>
      </c>
      <c r="O195" s="3"/>
    </row>
    <row r="196" spans="2:15" x14ac:dyDescent="0.25">
      <c r="B196" s="57">
        <v>44007</v>
      </c>
      <c r="C196" s="27" t="s">
        <v>138</v>
      </c>
      <c r="D196" s="57">
        <v>44007</v>
      </c>
      <c r="E196" s="111" t="s">
        <v>22</v>
      </c>
      <c r="F196" s="112"/>
      <c r="G196" s="7" t="s">
        <v>63</v>
      </c>
      <c r="H196" s="7">
        <v>3</v>
      </c>
      <c r="I196" s="7">
        <v>2</v>
      </c>
      <c r="J196" s="7">
        <f>H196-I196</f>
        <v>1</v>
      </c>
      <c r="K196" s="21">
        <v>3200</v>
      </c>
      <c r="L196" s="21">
        <f t="shared" si="26"/>
        <v>3200</v>
      </c>
      <c r="M196" s="21">
        <f>L196*18%</f>
        <v>576</v>
      </c>
      <c r="N196" s="21">
        <f t="shared" si="25"/>
        <v>3776</v>
      </c>
      <c r="O196" s="3"/>
    </row>
    <row r="197" spans="2:15" ht="15" customHeight="1" x14ac:dyDescent="0.25">
      <c r="B197" s="44"/>
      <c r="C197" s="45"/>
      <c r="D197" s="184" t="s">
        <v>182</v>
      </c>
      <c r="E197" s="185"/>
      <c r="F197" s="39"/>
      <c r="G197" s="40"/>
      <c r="H197" s="41"/>
      <c r="I197" s="41"/>
      <c r="J197" s="15"/>
      <c r="K197" s="42"/>
      <c r="L197" s="43"/>
      <c r="M197" s="43"/>
      <c r="N197" s="50">
        <f>SUM(N199:N220)</f>
        <v>69020.560000000012</v>
      </c>
      <c r="O197" s="3"/>
    </row>
    <row r="198" spans="2:15" x14ac:dyDescent="0.25">
      <c r="B198" s="57">
        <v>43047</v>
      </c>
      <c r="C198" s="27" t="s">
        <v>59</v>
      </c>
      <c r="D198" s="57">
        <v>43047</v>
      </c>
      <c r="E198" s="5" t="s">
        <v>31</v>
      </c>
      <c r="F198" s="6"/>
      <c r="G198" s="7" t="s">
        <v>63</v>
      </c>
      <c r="H198" s="7">
        <v>20</v>
      </c>
      <c r="I198" s="7">
        <v>15</v>
      </c>
      <c r="J198" s="7">
        <f>H198-I198</f>
        <v>5</v>
      </c>
      <c r="K198" s="21">
        <v>192</v>
      </c>
      <c r="L198" s="20">
        <f>J198*K198</f>
        <v>960</v>
      </c>
      <c r="M198" s="21">
        <f>L198*18%</f>
        <v>172.79999999999998</v>
      </c>
      <c r="N198" s="20">
        <f>L198+M198</f>
        <v>1132.8</v>
      </c>
      <c r="O198" s="3"/>
    </row>
    <row r="199" spans="2:15" x14ac:dyDescent="0.25">
      <c r="B199" s="57" t="s">
        <v>275</v>
      </c>
      <c r="C199" s="26" t="s">
        <v>139</v>
      </c>
      <c r="D199" s="57" t="s">
        <v>272</v>
      </c>
      <c r="E199" s="10" t="s">
        <v>32</v>
      </c>
      <c r="F199" s="11"/>
      <c r="G199" s="12" t="s">
        <v>63</v>
      </c>
      <c r="H199" s="12">
        <v>275</v>
      </c>
      <c r="I199" s="12">
        <v>173</v>
      </c>
      <c r="J199" s="12">
        <f t="shared" ref="J199:J214" si="27">H199-I199</f>
        <v>102</v>
      </c>
      <c r="K199" s="20">
        <v>74</v>
      </c>
      <c r="L199" s="20">
        <f t="shared" ref="L199:L220" si="28">J199*K199</f>
        <v>7548</v>
      </c>
      <c r="M199" s="20">
        <f t="shared" ref="M199:M220" si="29">L199*18%</f>
        <v>1358.6399999999999</v>
      </c>
      <c r="N199" s="20">
        <f t="shared" ref="N199:N220" si="30">L199+M199</f>
        <v>8906.64</v>
      </c>
      <c r="O199" s="3"/>
    </row>
    <row r="200" spans="2:15" x14ac:dyDescent="0.25">
      <c r="B200" s="57" t="s">
        <v>272</v>
      </c>
      <c r="C200" s="27" t="s">
        <v>140</v>
      </c>
      <c r="D200" s="57" t="s">
        <v>272</v>
      </c>
      <c r="E200" s="5" t="s">
        <v>89</v>
      </c>
      <c r="F200" s="6"/>
      <c r="G200" s="7" t="s">
        <v>63</v>
      </c>
      <c r="H200" s="7">
        <v>17</v>
      </c>
      <c r="I200" s="7">
        <v>7</v>
      </c>
      <c r="J200" s="12">
        <f t="shared" si="27"/>
        <v>10</v>
      </c>
      <c r="K200" s="21">
        <v>133</v>
      </c>
      <c r="L200" s="20">
        <f t="shared" si="28"/>
        <v>1330</v>
      </c>
      <c r="M200" s="20">
        <f t="shared" si="29"/>
        <v>239.39999999999998</v>
      </c>
      <c r="N200" s="20">
        <f t="shared" si="30"/>
        <v>1569.4</v>
      </c>
      <c r="O200" s="3"/>
    </row>
    <row r="201" spans="2:15" x14ac:dyDescent="0.25">
      <c r="B201" s="57" t="s">
        <v>272</v>
      </c>
      <c r="C201" s="27" t="s">
        <v>141</v>
      </c>
      <c r="D201" s="57" t="s">
        <v>272</v>
      </c>
      <c r="E201" s="5" t="s">
        <v>90</v>
      </c>
      <c r="F201" s="6"/>
      <c r="G201" s="7" t="s">
        <v>63</v>
      </c>
      <c r="H201" s="7">
        <v>2</v>
      </c>
      <c r="I201" s="7">
        <v>2</v>
      </c>
      <c r="J201" s="7">
        <f t="shared" si="27"/>
        <v>0</v>
      </c>
      <c r="K201" s="21">
        <v>555.65</v>
      </c>
      <c r="L201" s="21">
        <f t="shared" si="28"/>
        <v>0</v>
      </c>
      <c r="M201" s="21">
        <f t="shared" si="29"/>
        <v>0</v>
      </c>
      <c r="N201" s="21">
        <f t="shared" si="30"/>
        <v>0</v>
      </c>
      <c r="O201" s="3"/>
    </row>
    <row r="202" spans="2:15" x14ac:dyDescent="0.25">
      <c r="B202" s="57" t="s">
        <v>272</v>
      </c>
      <c r="C202" s="27" t="s">
        <v>142</v>
      </c>
      <c r="D202" s="57" t="s">
        <v>272</v>
      </c>
      <c r="E202" s="5" t="s">
        <v>93</v>
      </c>
      <c r="F202" s="6"/>
      <c r="G202" s="7" t="s">
        <v>63</v>
      </c>
      <c r="H202" s="7">
        <v>40</v>
      </c>
      <c r="I202" s="7">
        <v>33</v>
      </c>
      <c r="J202" s="7">
        <f t="shared" si="27"/>
        <v>7</v>
      </c>
      <c r="K202" s="21">
        <v>91</v>
      </c>
      <c r="L202" s="20">
        <f t="shared" si="28"/>
        <v>637</v>
      </c>
      <c r="M202" s="20">
        <f t="shared" si="29"/>
        <v>114.66</v>
      </c>
      <c r="N202" s="20">
        <f t="shared" si="30"/>
        <v>751.66</v>
      </c>
      <c r="O202" s="3"/>
    </row>
    <row r="203" spans="2:15" x14ac:dyDescent="0.25">
      <c r="B203" s="57" t="s">
        <v>272</v>
      </c>
      <c r="C203" s="27" t="s">
        <v>143</v>
      </c>
      <c r="D203" s="57" t="s">
        <v>272</v>
      </c>
      <c r="E203" s="5" t="s">
        <v>95</v>
      </c>
      <c r="F203" s="6"/>
      <c r="G203" s="7" t="s">
        <v>33</v>
      </c>
      <c r="H203" s="7">
        <v>70</v>
      </c>
      <c r="I203" s="7">
        <v>56</v>
      </c>
      <c r="J203" s="12">
        <f t="shared" si="27"/>
        <v>14</v>
      </c>
      <c r="K203" s="21">
        <v>223.5</v>
      </c>
      <c r="L203" s="20">
        <f t="shared" si="28"/>
        <v>3129</v>
      </c>
      <c r="M203" s="20">
        <f t="shared" si="29"/>
        <v>563.22</v>
      </c>
      <c r="N203" s="20">
        <f t="shared" si="30"/>
        <v>3692.2200000000003</v>
      </c>
      <c r="O203" s="3"/>
    </row>
    <row r="204" spans="2:15" x14ac:dyDescent="0.25">
      <c r="B204" s="57" t="s">
        <v>272</v>
      </c>
      <c r="C204" s="27" t="s">
        <v>145</v>
      </c>
      <c r="D204" s="57" t="s">
        <v>272</v>
      </c>
      <c r="E204" s="5" t="s">
        <v>92</v>
      </c>
      <c r="F204" s="6"/>
      <c r="G204" s="7" t="s">
        <v>33</v>
      </c>
      <c r="H204" s="7">
        <v>65</v>
      </c>
      <c r="I204" s="7">
        <v>65</v>
      </c>
      <c r="J204" s="12">
        <f t="shared" si="27"/>
        <v>0</v>
      </c>
      <c r="K204" s="21">
        <v>119</v>
      </c>
      <c r="L204" s="20">
        <f t="shared" si="28"/>
        <v>0</v>
      </c>
      <c r="M204" s="20">
        <f t="shared" si="29"/>
        <v>0</v>
      </c>
      <c r="N204" s="20">
        <f t="shared" si="30"/>
        <v>0</v>
      </c>
      <c r="O204" s="3"/>
    </row>
    <row r="205" spans="2:15" s="125" customFormat="1" x14ac:dyDescent="0.25">
      <c r="B205" s="57" t="s">
        <v>272</v>
      </c>
      <c r="C205" s="27" t="s">
        <v>146</v>
      </c>
      <c r="D205" s="57" t="s">
        <v>272</v>
      </c>
      <c r="E205" s="5" t="s">
        <v>34</v>
      </c>
      <c r="F205" s="6"/>
      <c r="G205" s="7" t="s">
        <v>63</v>
      </c>
      <c r="H205" s="7">
        <v>22</v>
      </c>
      <c r="I205" s="7">
        <v>3</v>
      </c>
      <c r="J205" s="12">
        <f t="shared" si="27"/>
        <v>19</v>
      </c>
      <c r="K205" s="21">
        <v>270</v>
      </c>
      <c r="L205" s="20">
        <f t="shared" si="28"/>
        <v>5130</v>
      </c>
      <c r="M205" s="20">
        <f t="shared" si="29"/>
        <v>923.4</v>
      </c>
      <c r="N205" s="20">
        <f t="shared" si="30"/>
        <v>6053.4</v>
      </c>
      <c r="O205" s="124"/>
    </row>
    <row r="206" spans="2:15" s="125" customFormat="1" x14ac:dyDescent="0.25">
      <c r="B206" s="130" t="str">
        <f>B205</f>
        <v>06/19/2020</v>
      </c>
      <c r="C206" s="129" t="s">
        <v>146</v>
      </c>
      <c r="D206" s="130" t="str">
        <f>D205</f>
        <v>06/19/2020</v>
      </c>
      <c r="E206" s="135" t="s">
        <v>317</v>
      </c>
      <c r="F206" s="132"/>
      <c r="G206" s="133" t="s">
        <v>318</v>
      </c>
      <c r="H206" s="133">
        <v>12</v>
      </c>
      <c r="I206" s="133">
        <v>2</v>
      </c>
      <c r="J206" s="136">
        <f t="shared" si="27"/>
        <v>10</v>
      </c>
      <c r="K206" s="134">
        <v>1300</v>
      </c>
      <c r="L206" s="137">
        <f t="shared" si="28"/>
        <v>13000</v>
      </c>
      <c r="M206" s="137">
        <f t="shared" si="29"/>
        <v>2340</v>
      </c>
      <c r="N206" s="137">
        <f t="shared" si="30"/>
        <v>15340</v>
      </c>
      <c r="O206" s="124"/>
    </row>
    <row r="207" spans="2:15" s="125" customFormat="1" ht="30" x14ac:dyDescent="0.25">
      <c r="B207" s="130" t="s">
        <v>349</v>
      </c>
      <c r="C207" s="129" t="s">
        <v>149</v>
      </c>
      <c r="D207" s="130">
        <v>44475</v>
      </c>
      <c r="E207" s="135" t="s">
        <v>350</v>
      </c>
      <c r="F207" s="132"/>
      <c r="G207" s="133" t="s">
        <v>351</v>
      </c>
      <c r="H207" s="133">
        <v>10</v>
      </c>
      <c r="I207" s="133">
        <v>7</v>
      </c>
      <c r="J207" s="136">
        <f t="shared" si="27"/>
        <v>3</v>
      </c>
      <c r="K207" s="134">
        <v>495</v>
      </c>
      <c r="L207" s="137">
        <f t="shared" si="28"/>
        <v>1485</v>
      </c>
      <c r="M207" s="137">
        <f t="shared" si="29"/>
        <v>267.3</v>
      </c>
      <c r="N207" s="137">
        <f t="shared" si="30"/>
        <v>1752.3</v>
      </c>
      <c r="O207" s="124"/>
    </row>
    <row r="208" spans="2:15" s="125" customFormat="1" x14ac:dyDescent="0.25">
      <c r="B208" s="130" t="str">
        <f>B206</f>
        <v>06/19/2020</v>
      </c>
      <c r="C208" s="129" t="s">
        <v>146</v>
      </c>
      <c r="D208" s="130" t="str">
        <f>D206</f>
        <v>06/19/2020</v>
      </c>
      <c r="E208" s="135" t="s">
        <v>319</v>
      </c>
      <c r="F208" s="132"/>
      <c r="G208" s="133" t="s">
        <v>318</v>
      </c>
      <c r="H208" s="133">
        <v>12</v>
      </c>
      <c r="I208" s="133">
        <v>3</v>
      </c>
      <c r="J208" s="136">
        <f t="shared" si="27"/>
        <v>9</v>
      </c>
      <c r="K208" s="134">
        <v>1400</v>
      </c>
      <c r="L208" s="137">
        <f t="shared" si="28"/>
        <v>12600</v>
      </c>
      <c r="M208" s="137">
        <f t="shared" si="29"/>
        <v>2268</v>
      </c>
      <c r="N208" s="137">
        <f t="shared" si="30"/>
        <v>14868</v>
      </c>
      <c r="O208" s="124"/>
    </row>
    <row r="209" spans="2:15" s="125" customFormat="1" x14ac:dyDescent="0.25">
      <c r="B209" s="130" t="s">
        <v>349</v>
      </c>
      <c r="C209" s="129" t="s">
        <v>148</v>
      </c>
      <c r="D209" s="130">
        <v>44475</v>
      </c>
      <c r="E209" s="135" t="s">
        <v>347</v>
      </c>
      <c r="F209" s="132"/>
      <c r="G209" s="133" t="s">
        <v>348</v>
      </c>
      <c r="H209" s="133">
        <v>2</v>
      </c>
      <c r="I209" s="133"/>
      <c r="J209" s="136">
        <v>2</v>
      </c>
      <c r="K209" s="134">
        <v>425</v>
      </c>
      <c r="L209" s="137">
        <f t="shared" si="28"/>
        <v>850</v>
      </c>
      <c r="M209" s="137">
        <f t="shared" si="29"/>
        <v>153</v>
      </c>
      <c r="N209" s="137">
        <f t="shared" si="30"/>
        <v>1003</v>
      </c>
      <c r="O209" s="124"/>
    </row>
    <row r="210" spans="2:15" s="125" customFormat="1" x14ac:dyDescent="0.25">
      <c r="B210" s="130" t="str">
        <f>B208</f>
        <v>06/19/2020</v>
      </c>
      <c r="C210" s="129" t="s">
        <v>146</v>
      </c>
      <c r="D210" s="130" t="str">
        <f>D208</f>
        <v>06/19/2020</v>
      </c>
      <c r="E210" s="135" t="s">
        <v>320</v>
      </c>
      <c r="F210" s="132"/>
      <c r="G210" s="133" t="s">
        <v>318</v>
      </c>
      <c r="H210" s="133">
        <v>9</v>
      </c>
      <c r="I210" s="133">
        <v>0</v>
      </c>
      <c r="J210" s="136">
        <f t="shared" si="27"/>
        <v>9</v>
      </c>
      <c r="K210" s="134">
        <v>228</v>
      </c>
      <c r="L210" s="137">
        <f>J210*K210</f>
        <v>2052</v>
      </c>
      <c r="M210" s="137">
        <f>L210*18%</f>
        <v>369.36</v>
      </c>
      <c r="N210" s="137">
        <f t="shared" si="30"/>
        <v>2421.36</v>
      </c>
      <c r="O210" s="124"/>
    </row>
    <row r="211" spans="2:15" s="125" customFormat="1" x14ac:dyDescent="0.25">
      <c r="B211" s="130" t="str">
        <f>B210</f>
        <v>06/19/2020</v>
      </c>
      <c r="C211" s="129" t="s">
        <v>146</v>
      </c>
      <c r="D211" s="130" t="str">
        <f>D210</f>
        <v>06/19/2020</v>
      </c>
      <c r="E211" s="135" t="s">
        <v>321</v>
      </c>
      <c r="F211" s="132"/>
      <c r="G211" s="133" t="s">
        <v>318</v>
      </c>
      <c r="H211" s="133">
        <v>5</v>
      </c>
      <c r="I211" s="133">
        <v>3</v>
      </c>
      <c r="J211" s="136">
        <f t="shared" si="27"/>
        <v>2</v>
      </c>
      <c r="K211" s="134">
        <v>1200</v>
      </c>
      <c r="L211" s="137">
        <f>J211*K211</f>
        <v>2400</v>
      </c>
      <c r="M211" s="137">
        <f>L211*18%</f>
        <v>432</v>
      </c>
      <c r="N211" s="137">
        <f t="shared" si="30"/>
        <v>2832</v>
      </c>
      <c r="O211" s="124"/>
    </row>
    <row r="212" spans="2:15" x14ac:dyDescent="0.25">
      <c r="B212" s="130" t="str">
        <f>B211</f>
        <v>06/19/2020</v>
      </c>
      <c r="C212" s="129" t="s">
        <v>146</v>
      </c>
      <c r="D212" s="130" t="str">
        <f>D211</f>
        <v>06/19/2020</v>
      </c>
      <c r="E212" s="135" t="s">
        <v>322</v>
      </c>
      <c r="F212" s="132"/>
      <c r="G212" s="133" t="s">
        <v>318</v>
      </c>
      <c r="H212" s="133">
        <v>9</v>
      </c>
      <c r="I212" s="133">
        <v>1</v>
      </c>
      <c r="J212" s="136">
        <f t="shared" si="27"/>
        <v>8</v>
      </c>
      <c r="K212" s="134">
        <v>280</v>
      </c>
      <c r="L212" s="137">
        <f>J212*K212</f>
        <v>2240</v>
      </c>
      <c r="M212" s="137">
        <f>L212*18%</f>
        <v>403.2</v>
      </c>
      <c r="N212" s="137">
        <f t="shared" si="30"/>
        <v>2643.2</v>
      </c>
      <c r="O212" s="3"/>
    </row>
    <row r="213" spans="2:15" x14ac:dyDescent="0.25">
      <c r="B213" s="57" t="s">
        <v>272</v>
      </c>
      <c r="C213" s="27" t="s">
        <v>237</v>
      </c>
      <c r="D213" s="57" t="s">
        <v>272</v>
      </c>
      <c r="E213" s="33" t="s">
        <v>264</v>
      </c>
      <c r="F213" s="6"/>
      <c r="G213" s="7" t="s">
        <v>86</v>
      </c>
      <c r="H213" s="7">
        <v>22</v>
      </c>
      <c r="I213" s="7">
        <v>19</v>
      </c>
      <c r="J213" s="12">
        <f t="shared" si="27"/>
        <v>3</v>
      </c>
      <c r="K213" s="21">
        <v>630</v>
      </c>
      <c r="L213" s="20">
        <f t="shared" si="28"/>
        <v>1890</v>
      </c>
      <c r="M213" s="20">
        <f t="shared" si="29"/>
        <v>340.2</v>
      </c>
      <c r="N213" s="137">
        <f t="shared" si="30"/>
        <v>2230.1999999999998</v>
      </c>
      <c r="O213" s="3"/>
    </row>
    <row r="214" spans="2:15" s="125" customFormat="1" x14ac:dyDescent="0.25">
      <c r="B214" s="57" t="s">
        <v>272</v>
      </c>
      <c r="C214" s="27" t="s">
        <v>239</v>
      </c>
      <c r="D214" s="57" t="s">
        <v>272</v>
      </c>
      <c r="E214" s="33" t="s">
        <v>269</v>
      </c>
      <c r="F214" s="6"/>
      <c r="G214" s="7" t="s">
        <v>86</v>
      </c>
      <c r="H214" s="7">
        <v>10</v>
      </c>
      <c r="I214" s="7">
        <v>6</v>
      </c>
      <c r="J214" s="12">
        <f t="shared" si="27"/>
        <v>4</v>
      </c>
      <c r="K214" s="21">
        <v>84</v>
      </c>
      <c r="L214" s="20">
        <f t="shared" si="28"/>
        <v>336</v>
      </c>
      <c r="M214" s="20">
        <f t="shared" si="29"/>
        <v>60.48</v>
      </c>
      <c r="N214" s="137">
        <f t="shared" si="30"/>
        <v>396.48</v>
      </c>
      <c r="O214" s="124"/>
    </row>
    <row r="215" spans="2:15" s="125" customFormat="1" x14ac:dyDescent="0.25">
      <c r="B215" s="130" t="str">
        <f>B214</f>
        <v>06/19/2020</v>
      </c>
      <c r="C215" s="129" t="s">
        <v>239</v>
      </c>
      <c r="D215" s="130" t="str">
        <f>D214</f>
        <v>06/19/2020</v>
      </c>
      <c r="E215" s="135" t="s">
        <v>308</v>
      </c>
      <c r="F215" s="132"/>
      <c r="G215" s="133" t="s">
        <v>86</v>
      </c>
      <c r="H215" s="133">
        <v>2</v>
      </c>
      <c r="I215" s="133">
        <v>0</v>
      </c>
      <c r="J215" s="136">
        <f t="shared" ref="J215:J220" si="31">H215-I215</f>
        <v>2</v>
      </c>
      <c r="K215" s="134">
        <v>55</v>
      </c>
      <c r="L215" s="137">
        <f t="shared" si="28"/>
        <v>110</v>
      </c>
      <c r="M215" s="137">
        <f t="shared" si="29"/>
        <v>19.8</v>
      </c>
      <c r="N215" s="137">
        <f t="shared" si="30"/>
        <v>129.80000000000001</v>
      </c>
      <c r="O215" s="124"/>
    </row>
    <row r="216" spans="2:15" x14ac:dyDescent="0.25">
      <c r="B216" s="130" t="str">
        <f>B215</f>
        <v>06/19/2020</v>
      </c>
      <c r="C216" s="129" t="s">
        <v>239</v>
      </c>
      <c r="D216" s="130" t="str">
        <f>D215</f>
        <v>06/19/2020</v>
      </c>
      <c r="E216" s="135" t="s">
        <v>332</v>
      </c>
      <c r="F216" s="132"/>
      <c r="G216" s="133" t="str">
        <f>G215</f>
        <v>PAQ,</v>
      </c>
      <c r="H216" s="133">
        <v>2</v>
      </c>
      <c r="I216" s="133">
        <v>0</v>
      </c>
      <c r="J216" s="136">
        <f t="shared" si="31"/>
        <v>2</v>
      </c>
      <c r="K216" s="134">
        <v>49</v>
      </c>
      <c r="L216" s="137">
        <f t="shared" si="28"/>
        <v>98</v>
      </c>
      <c r="M216" s="137">
        <f t="shared" si="29"/>
        <v>17.64</v>
      </c>
      <c r="N216" s="137">
        <f t="shared" si="30"/>
        <v>115.64</v>
      </c>
      <c r="O216" s="3"/>
    </row>
    <row r="217" spans="2:15" ht="14.25" customHeight="1" x14ac:dyDescent="0.25">
      <c r="B217" s="57" t="s">
        <v>272</v>
      </c>
      <c r="C217" s="27" t="s">
        <v>148</v>
      </c>
      <c r="D217" s="57" t="s">
        <v>272</v>
      </c>
      <c r="E217" s="33" t="s">
        <v>91</v>
      </c>
      <c r="F217" s="6"/>
      <c r="G217" s="7" t="s">
        <v>63</v>
      </c>
      <c r="H217" s="7">
        <v>19</v>
      </c>
      <c r="I217" s="7">
        <v>13</v>
      </c>
      <c r="J217" s="7">
        <f t="shared" si="31"/>
        <v>6</v>
      </c>
      <c r="K217" s="21">
        <v>105</v>
      </c>
      <c r="L217" s="21">
        <f t="shared" si="28"/>
        <v>630</v>
      </c>
      <c r="M217" s="21">
        <f t="shared" si="29"/>
        <v>113.39999999999999</v>
      </c>
      <c r="N217" s="21">
        <f t="shared" si="30"/>
        <v>743.4</v>
      </c>
      <c r="O217" s="3"/>
    </row>
    <row r="218" spans="2:15" ht="14.25" customHeight="1" x14ac:dyDescent="0.25">
      <c r="B218" s="57" t="s">
        <v>272</v>
      </c>
      <c r="C218" s="27" t="s">
        <v>149</v>
      </c>
      <c r="D218" s="57" t="s">
        <v>272</v>
      </c>
      <c r="E218" s="33" t="s">
        <v>35</v>
      </c>
      <c r="F218" s="6"/>
      <c r="G218" s="7" t="s">
        <v>63</v>
      </c>
      <c r="H218" s="7">
        <v>6</v>
      </c>
      <c r="I218" s="7">
        <v>1</v>
      </c>
      <c r="J218" s="7">
        <f t="shared" si="31"/>
        <v>5</v>
      </c>
      <c r="K218" s="21">
        <v>195</v>
      </c>
      <c r="L218" s="21">
        <f t="shared" si="28"/>
        <v>975</v>
      </c>
      <c r="M218" s="21">
        <f t="shared" si="29"/>
        <v>175.5</v>
      </c>
      <c r="N218" s="21">
        <f t="shared" si="30"/>
        <v>1150.5</v>
      </c>
      <c r="O218" s="3"/>
    </row>
    <row r="219" spans="2:15" x14ac:dyDescent="0.25">
      <c r="B219" s="57" t="s">
        <v>272</v>
      </c>
      <c r="C219" s="27" t="s">
        <v>247</v>
      </c>
      <c r="D219" s="57" t="s">
        <v>272</v>
      </c>
      <c r="E219" s="33" t="s">
        <v>273</v>
      </c>
      <c r="F219" s="6"/>
      <c r="G219" s="7" t="s">
        <v>63</v>
      </c>
      <c r="H219" s="7">
        <v>15</v>
      </c>
      <c r="I219" s="7">
        <v>7</v>
      </c>
      <c r="J219" s="7">
        <f t="shared" si="31"/>
        <v>8</v>
      </c>
      <c r="K219" s="21">
        <v>213</v>
      </c>
      <c r="L219" s="21">
        <f t="shared" si="28"/>
        <v>1704</v>
      </c>
      <c r="M219" s="21">
        <f t="shared" si="29"/>
        <v>306.71999999999997</v>
      </c>
      <c r="N219" s="21">
        <f t="shared" si="30"/>
        <v>2010.72</v>
      </c>
      <c r="O219" s="3"/>
    </row>
    <row r="220" spans="2:15" ht="15" customHeight="1" x14ac:dyDescent="0.25">
      <c r="B220" s="61">
        <v>42958</v>
      </c>
      <c r="C220" s="27" t="s">
        <v>150</v>
      </c>
      <c r="D220" s="61">
        <v>42958</v>
      </c>
      <c r="E220" s="33" t="s">
        <v>36</v>
      </c>
      <c r="F220" s="6"/>
      <c r="G220" s="7" t="s">
        <v>63</v>
      </c>
      <c r="H220" s="7">
        <v>8</v>
      </c>
      <c r="I220" s="7">
        <v>5</v>
      </c>
      <c r="J220" s="12">
        <f t="shared" si="31"/>
        <v>3</v>
      </c>
      <c r="K220" s="21">
        <v>116</v>
      </c>
      <c r="L220" s="20">
        <f t="shared" si="28"/>
        <v>348</v>
      </c>
      <c r="M220" s="20">
        <f t="shared" si="29"/>
        <v>62.64</v>
      </c>
      <c r="N220" s="20">
        <f t="shared" si="30"/>
        <v>410.64</v>
      </c>
      <c r="O220" s="3"/>
    </row>
    <row r="221" spans="2:15" ht="15.75" x14ac:dyDescent="0.25">
      <c r="B221" s="35"/>
      <c r="C221" s="38"/>
      <c r="D221" s="185" t="s">
        <v>186</v>
      </c>
      <c r="E221" s="185"/>
      <c r="F221" s="39"/>
      <c r="G221" s="40"/>
      <c r="H221" s="41"/>
      <c r="I221" s="41"/>
      <c r="J221" s="15"/>
      <c r="K221" s="42"/>
      <c r="L221" s="43"/>
      <c r="M221" s="43"/>
      <c r="N221" s="50">
        <f>SUM(N222:N235)</f>
        <v>34735.659999999996</v>
      </c>
      <c r="O221" s="3"/>
    </row>
    <row r="222" spans="2:15" ht="15.75" customHeight="1" x14ac:dyDescent="0.25">
      <c r="B222" s="76">
        <v>43999</v>
      </c>
      <c r="C222" s="26" t="s">
        <v>151</v>
      </c>
      <c r="D222" s="76">
        <v>43999</v>
      </c>
      <c r="E222" s="37" t="s">
        <v>81</v>
      </c>
      <c r="F222" s="10"/>
      <c r="G222" s="12" t="s">
        <v>63</v>
      </c>
      <c r="H222" s="12">
        <v>15</v>
      </c>
      <c r="I222" s="12">
        <v>15</v>
      </c>
      <c r="J222" s="12">
        <f>+H222-I222</f>
        <v>0</v>
      </c>
      <c r="K222" s="20">
        <v>460</v>
      </c>
      <c r="L222" s="20">
        <f t="shared" si="26"/>
        <v>0</v>
      </c>
      <c r="M222" s="20">
        <f t="shared" ref="M222:M235" si="32">L222*18%</f>
        <v>0</v>
      </c>
      <c r="N222" s="20">
        <f t="shared" si="25"/>
        <v>0</v>
      </c>
      <c r="O222" s="3"/>
    </row>
    <row r="223" spans="2:15" ht="15" customHeight="1" x14ac:dyDescent="0.25">
      <c r="B223" s="76">
        <v>43999</v>
      </c>
      <c r="C223" s="27" t="s">
        <v>152</v>
      </c>
      <c r="D223" s="76">
        <v>43999</v>
      </c>
      <c r="E223" s="33" t="s">
        <v>46</v>
      </c>
      <c r="F223" s="5"/>
      <c r="G223" s="7" t="s">
        <v>63</v>
      </c>
      <c r="H223" s="7">
        <v>10</v>
      </c>
      <c r="I223" s="7">
        <v>7</v>
      </c>
      <c r="J223" s="12">
        <f t="shared" ref="J223:J235" si="33">+H223-I223</f>
        <v>3</v>
      </c>
      <c r="K223" s="21">
        <v>254</v>
      </c>
      <c r="L223" s="20">
        <f t="shared" si="26"/>
        <v>762</v>
      </c>
      <c r="M223" s="20">
        <f t="shared" si="32"/>
        <v>137.16</v>
      </c>
      <c r="N223" s="20">
        <f t="shared" si="25"/>
        <v>899.16</v>
      </c>
      <c r="O223" s="3"/>
    </row>
    <row r="224" spans="2:15" x14ac:dyDescent="0.25">
      <c r="B224" s="76">
        <v>43999</v>
      </c>
      <c r="C224" s="27" t="s">
        <v>153</v>
      </c>
      <c r="D224" s="76">
        <v>43999</v>
      </c>
      <c r="E224" s="34" t="s">
        <v>45</v>
      </c>
      <c r="F224" s="8"/>
      <c r="G224" s="7" t="s">
        <v>63</v>
      </c>
      <c r="H224" s="25">
        <v>97</v>
      </c>
      <c r="I224" s="25">
        <v>48</v>
      </c>
      <c r="J224" s="12">
        <f t="shared" si="33"/>
        <v>49</v>
      </c>
      <c r="K224" s="30">
        <v>255</v>
      </c>
      <c r="L224" s="20">
        <f t="shared" si="26"/>
        <v>12495</v>
      </c>
      <c r="M224" s="20">
        <f t="shared" si="32"/>
        <v>2249.1</v>
      </c>
      <c r="N224" s="20">
        <f t="shared" si="25"/>
        <v>14744.1</v>
      </c>
    </row>
    <row r="225" spans="2:14" x14ac:dyDescent="0.25">
      <c r="B225" s="76">
        <v>43999</v>
      </c>
      <c r="C225" s="27" t="s">
        <v>154</v>
      </c>
      <c r="D225" s="76">
        <v>43999</v>
      </c>
      <c r="E225" s="33" t="s">
        <v>77</v>
      </c>
      <c r="F225" s="6"/>
      <c r="G225" s="7" t="s">
        <v>63</v>
      </c>
      <c r="H225" s="7">
        <v>183</v>
      </c>
      <c r="I225" s="7">
        <v>159</v>
      </c>
      <c r="J225" s="12">
        <f t="shared" si="33"/>
        <v>24</v>
      </c>
      <c r="K225" s="21">
        <v>360</v>
      </c>
      <c r="L225" s="20">
        <f t="shared" si="26"/>
        <v>8640</v>
      </c>
      <c r="M225" s="20">
        <f t="shared" si="32"/>
        <v>1555.2</v>
      </c>
      <c r="N225" s="20">
        <f t="shared" si="25"/>
        <v>10195.200000000001</v>
      </c>
    </row>
    <row r="226" spans="2:14" x14ac:dyDescent="0.25">
      <c r="B226" s="76">
        <v>43999</v>
      </c>
      <c r="C226" s="27" t="s">
        <v>147</v>
      </c>
      <c r="D226" s="76">
        <v>43999</v>
      </c>
      <c r="E226" s="33" t="s">
        <v>79</v>
      </c>
      <c r="F226" s="6"/>
      <c r="G226" s="7" t="s">
        <v>63</v>
      </c>
      <c r="H226" s="7">
        <v>22</v>
      </c>
      <c r="I226" s="7">
        <v>22</v>
      </c>
      <c r="J226" s="12">
        <f t="shared" si="33"/>
        <v>0</v>
      </c>
      <c r="K226" s="21">
        <v>2580</v>
      </c>
      <c r="L226" s="20">
        <f t="shared" si="26"/>
        <v>0</v>
      </c>
      <c r="M226" s="20">
        <f t="shared" si="32"/>
        <v>0</v>
      </c>
      <c r="N226" s="20">
        <f t="shared" si="25"/>
        <v>0</v>
      </c>
    </row>
    <row r="227" spans="2:14" x14ac:dyDescent="0.25">
      <c r="B227" s="76">
        <v>43999</v>
      </c>
      <c r="C227" s="27" t="s">
        <v>155</v>
      </c>
      <c r="D227" s="76">
        <v>43999</v>
      </c>
      <c r="E227" s="33" t="s">
        <v>80</v>
      </c>
      <c r="F227" s="6"/>
      <c r="G227" s="7" t="s">
        <v>63</v>
      </c>
      <c r="H227" s="7">
        <v>5</v>
      </c>
      <c r="I227" s="7">
        <v>5</v>
      </c>
      <c r="J227" s="12">
        <f t="shared" si="33"/>
        <v>0</v>
      </c>
      <c r="K227" s="21">
        <v>340</v>
      </c>
      <c r="L227" s="20">
        <f t="shared" si="26"/>
        <v>0</v>
      </c>
      <c r="M227" s="20">
        <f t="shared" si="32"/>
        <v>0</v>
      </c>
      <c r="N227" s="20">
        <f t="shared" si="25"/>
        <v>0</v>
      </c>
    </row>
    <row r="228" spans="2:14" x14ac:dyDescent="0.25">
      <c r="B228" s="76">
        <v>43999</v>
      </c>
      <c r="C228" s="27" t="s">
        <v>144</v>
      </c>
      <c r="D228" s="76">
        <v>43999</v>
      </c>
      <c r="E228" s="33" t="s">
        <v>78</v>
      </c>
      <c r="F228" s="6"/>
      <c r="G228" s="7" t="s">
        <v>63</v>
      </c>
      <c r="H228" s="7">
        <v>265</v>
      </c>
      <c r="I228" s="7">
        <v>243</v>
      </c>
      <c r="J228" s="12">
        <f t="shared" si="33"/>
        <v>22</v>
      </c>
      <c r="K228" s="21">
        <v>230</v>
      </c>
      <c r="L228" s="20">
        <f t="shared" si="26"/>
        <v>5060</v>
      </c>
      <c r="M228" s="20">
        <f t="shared" si="32"/>
        <v>910.8</v>
      </c>
      <c r="N228" s="20">
        <f t="shared" si="25"/>
        <v>5970.8</v>
      </c>
    </row>
    <row r="229" spans="2:14" x14ac:dyDescent="0.25">
      <c r="B229" s="76">
        <v>43999</v>
      </c>
      <c r="C229" s="27" t="s">
        <v>156</v>
      </c>
      <c r="D229" s="76">
        <v>43999</v>
      </c>
      <c r="E229" s="33" t="s">
        <v>82</v>
      </c>
      <c r="F229" s="6"/>
      <c r="G229" s="7" t="s">
        <v>63</v>
      </c>
      <c r="H229" s="7">
        <v>5</v>
      </c>
      <c r="I229" s="7">
        <v>5</v>
      </c>
      <c r="J229" s="12">
        <f t="shared" si="33"/>
        <v>0</v>
      </c>
      <c r="K229" s="21">
        <v>125</v>
      </c>
      <c r="L229" s="20">
        <f t="shared" si="26"/>
        <v>0</v>
      </c>
      <c r="M229" s="20">
        <f t="shared" si="32"/>
        <v>0</v>
      </c>
      <c r="N229" s="20">
        <f t="shared" si="25"/>
        <v>0</v>
      </c>
    </row>
    <row r="230" spans="2:14" ht="15" customHeight="1" x14ac:dyDescent="0.25">
      <c r="B230" s="76">
        <v>43999</v>
      </c>
      <c r="C230" s="27" t="s">
        <v>157</v>
      </c>
      <c r="D230" s="76">
        <v>43999</v>
      </c>
      <c r="E230" s="33" t="s">
        <v>83</v>
      </c>
      <c r="F230" s="6"/>
      <c r="G230" s="7" t="s">
        <v>63</v>
      </c>
      <c r="H230" s="7">
        <v>5</v>
      </c>
      <c r="I230" s="7">
        <v>5</v>
      </c>
      <c r="J230" s="12">
        <f t="shared" si="33"/>
        <v>0</v>
      </c>
      <c r="K230" s="21">
        <v>120</v>
      </c>
      <c r="L230" s="20">
        <f t="shared" si="26"/>
        <v>0</v>
      </c>
      <c r="M230" s="20">
        <f t="shared" si="32"/>
        <v>0</v>
      </c>
      <c r="N230" s="20">
        <f t="shared" si="25"/>
        <v>0</v>
      </c>
    </row>
    <row r="231" spans="2:14" ht="15" customHeight="1" x14ac:dyDescent="0.25">
      <c r="B231" s="76">
        <v>43999</v>
      </c>
      <c r="C231" s="27" t="s">
        <v>158</v>
      </c>
      <c r="D231" s="76">
        <v>43999</v>
      </c>
      <c r="E231" s="33" t="s">
        <v>84</v>
      </c>
      <c r="F231" s="6"/>
      <c r="G231" s="7" t="s">
        <v>63</v>
      </c>
      <c r="H231" s="7">
        <v>5</v>
      </c>
      <c r="I231" s="7">
        <v>5</v>
      </c>
      <c r="J231" s="12">
        <f t="shared" si="33"/>
        <v>0</v>
      </c>
      <c r="K231" s="21">
        <v>120</v>
      </c>
      <c r="L231" s="20">
        <f t="shared" si="26"/>
        <v>0</v>
      </c>
      <c r="M231" s="20">
        <f t="shared" si="32"/>
        <v>0</v>
      </c>
      <c r="N231" s="20">
        <f t="shared" si="25"/>
        <v>0</v>
      </c>
    </row>
    <row r="232" spans="2:14" x14ac:dyDescent="0.25">
      <c r="B232" s="76">
        <v>43999</v>
      </c>
      <c r="C232" s="27" t="s">
        <v>159</v>
      </c>
      <c r="D232" s="76">
        <v>43999</v>
      </c>
      <c r="E232" s="33" t="s">
        <v>85</v>
      </c>
      <c r="F232" s="6"/>
      <c r="G232" s="7" t="s">
        <v>86</v>
      </c>
      <c r="H232" s="7">
        <v>15</v>
      </c>
      <c r="I232" s="7">
        <v>15</v>
      </c>
      <c r="J232" s="12">
        <f t="shared" si="33"/>
        <v>0</v>
      </c>
      <c r="K232" s="21">
        <v>390</v>
      </c>
      <c r="L232" s="20">
        <f t="shared" si="26"/>
        <v>0</v>
      </c>
      <c r="M232" s="20">
        <f t="shared" si="32"/>
        <v>0</v>
      </c>
      <c r="N232" s="20">
        <f t="shared" si="25"/>
        <v>0</v>
      </c>
    </row>
    <row r="233" spans="2:14" x14ac:dyDescent="0.25">
      <c r="B233" s="76">
        <v>43999</v>
      </c>
      <c r="C233" s="27" t="s">
        <v>160</v>
      </c>
      <c r="D233" s="76">
        <v>43999</v>
      </c>
      <c r="E233" s="33" t="s">
        <v>88</v>
      </c>
      <c r="F233" s="6"/>
      <c r="G233" s="7" t="s">
        <v>86</v>
      </c>
      <c r="H233" s="7">
        <v>2</v>
      </c>
      <c r="I233" s="7">
        <v>1</v>
      </c>
      <c r="J233" s="12">
        <f t="shared" si="33"/>
        <v>1</v>
      </c>
      <c r="K233" s="21">
        <v>2480</v>
      </c>
      <c r="L233" s="20">
        <f t="shared" si="26"/>
        <v>2480</v>
      </c>
      <c r="M233" s="20">
        <f t="shared" si="32"/>
        <v>446.4</v>
      </c>
      <c r="N233" s="20">
        <f t="shared" si="25"/>
        <v>2926.4</v>
      </c>
    </row>
    <row r="234" spans="2:14" x14ac:dyDescent="0.25">
      <c r="B234" s="76">
        <v>43999</v>
      </c>
      <c r="C234" s="27" t="s">
        <v>140</v>
      </c>
      <c r="D234" s="76">
        <v>43999</v>
      </c>
      <c r="E234" s="33" t="s">
        <v>187</v>
      </c>
      <c r="F234" s="6"/>
      <c r="G234" s="7" t="s">
        <v>63</v>
      </c>
      <c r="H234" s="7">
        <v>3</v>
      </c>
      <c r="I234" s="7">
        <v>3</v>
      </c>
      <c r="J234" s="12">
        <f t="shared" si="33"/>
        <v>0</v>
      </c>
      <c r="K234" s="21">
        <v>280</v>
      </c>
      <c r="L234" s="20">
        <f t="shared" si="26"/>
        <v>0</v>
      </c>
      <c r="M234" s="20">
        <f t="shared" si="32"/>
        <v>0</v>
      </c>
      <c r="N234" s="20">
        <f t="shared" si="25"/>
        <v>0</v>
      </c>
    </row>
    <row r="235" spans="2:14" x14ac:dyDescent="0.25">
      <c r="B235" s="76">
        <v>43999</v>
      </c>
      <c r="C235" s="27" t="s">
        <v>161</v>
      </c>
      <c r="D235" s="76">
        <v>43999</v>
      </c>
      <c r="E235" s="33" t="s">
        <v>87</v>
      </c>
      <c r="F235" s="6"/>
      <c r="G235" s="7" t="s">
        <v>63</v>
      </c>
      <c r="H235" s="7">
        <v>5</v>
      </c>
      <c r="I235" s="7">
        <v>5</v>
      </c>
      <c r="J235" s="12">
        <f t="shared" si="33"/>
        <v>0</v>
      </c>
      <c r="K235" s="21">
        <v>120</v>
      </c>
      <c r="L235" s="20">
        <f t="shared" si="26"/>
        <v>0</v>
      </c>
      <c r="M235" s="20">
        <f t="shared" si="32"/>
        <v>0</v>
      </c>
      <c r="N235" s="20">
        <f t="shared" si="25"/>
        <v>0</v>
      </c>
    </row>
    <row r="236" spans="2:14" ht="17.25" customHeight="1" x14ac:dyDescent="0.25">
      <c r="B236" s="62"/>
      <c r="C236" s="63"/>
      <c r="D236" s="63"/>
      <c r="E236" s="64" t="s">
        <v>47</v>
      </c>
      <c r="F236" s="63"/>
      <c r="G236" s="63"/>
      <c r="H236" s="63"/>
      <c r="I236" s="63"/>
      <c r="J236" s="63"/>
      <c r="K236" s="63"/>
      <c r="L236" s="63"/>
      <c r="M236" s="63"/>
      <c r="N236" s="65">
        <f>SUM(N221,N197,N35,N24,N19,N14)</f>
        <v>598874.69267999998</v>
      </c>
    </row>
    <row r="237" spans="2:14" x14ac:dyDescent="0.25">
      <c r="E237" s="4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8.75" x14ac:dyDescent="0.25">
      <c r="C238" s="68"/>
      <c r="D238" s="68"/>
      <c r="E238" s="68"/>
      <c r="F238" s="68"/>
      <c r="G238" s="67" t="s">
        <v>179</v>
      </c>
      <c r="H238" s="68"/>
      <c r="I238" s="68"/>
      <c r="J238" s="68"/>
      <c r="K238" s="68"/>
      <c r="L238" s="68"/>
      <c r="M238" s="68"/>
      <c r="N238" s="68"/>
    </row>
    <row r="239" spans="2:14" ht="21.75" customHeight="1" x14ac:dyDescent="0.25">
      <c r="C239" s="68"/>
      <c r="D239" s="68"/>
      <c r="E239" s="68"/>
      <c r="F239" s="68"/>
      <c r="G239" s="69" t="s">
        <v>174</v>
      </c>
      <c r="H239" s="68"/>
      <c r="I239" s="68"/>
      <c r="J239" s="68"/>
      <c r="K239" s="68"/>
      <c r="L239" s="68"/>
      <c r="M239" s="68"/>
      <c r="N239" s="68"/>
    </row>
    <row r="240" spans="2:14" ht="15.75" x14ac:dyDescent="0.25">
      <c r="C240" s="68"/>
      <c r="D240" s="68"/>
      <c r="E240" s="68"/>
      <c r="F240" s="68"/>
      <c r="G240" s="69"/>
      <c r="H240" s="68"/>
      <c r="I240" s="68"/>
      <c r="J240" s="68"/>
      <c r="K240" s="68"/>
      <c r="L240" s="68"/>
      <c r="M240" s="68"/>
      <c r="N240" s="68"/>
    </row>
    <row r="241" spans="3:16" ht="13.5" customHeight="1" x14ac:dyDescent="0.25">
      <c r="C241" s="70" t="s">
        <v>261</v>
      </c>
      <c r="D241" s="70" t="s">
        <v>295</v>
      </c>
      <c r="E241" s="70"/>
      <c r="F241" s="68"/>
      <c r="G241" s="68"/>
      <c r="H241" s="68"/>
      <c r="I241" s="180" t="s">
        <v>263</v>
      </c>
      <c r="J241" s="180"/>
      <c r="K241" s="180"/>
      <c r="L241" s="180"/>
      <c r="M241" s="180"/>
      <c r="N241" s="68"/>
      <c r="O241" s="55"/>
      <c r="P241" s="55"/>
    </row>
    <row r="242" spans="3:16" ht="21.75" customHeight="1" x14ac:dyDescent="0.25">
      <c r="C242" s="71"/>
      <c r="D242" s="68"/>
      <c r="E242" s="68"/>
      <c r="F242" s="68"/>
      <c r="G242" s="68"/>
      <c r="H242" s="68"/>
      <c r="I242" s="68"/>
      <c r="J242" s="68"/>
      <c r="K242" s="68" t="s">
        <v>173</v>
      </c>
      <c r="L242" s="70"/>
      <c r="M242" s="70"/>
      <c r="N242" s="68"/>
    </row>
    <row r="243" spans="3:16" ht="22.5" customHeight="1" x14ac:dyDescent="0.25">
      <c r="C243" s="68"/>
      <c r="D243" s="72" t="s">
        <v>262</v>
      </c>
      <c r="E243" s="68"/>
      <c r="F243" s="68"/>
      <c r="G243" s="68"/>
      <c r="H243" s="68"/>
      <c r="I243" s="72"/>
      <c r="J243" s="68"/>
      <c r="K243" s="68"/>
      <c r="L243" s="68"/>
      <c r="M243" s="68"/>
      <c r="N243" s="68"/>
    </row>
    <row r="244" spans="3:16" ht="15.75" customHeight="1" x14ac:dyDescent="0.25">
      <c r="C244" s="68"/>
      <c r="D244" s="73" t="s">
        <v>341</v>
      </c>
      <c r="E244" s="68"/>
      <c r="F244" s="68"/>
      <c r="G244" s="68"/>
      <c r="H244" s="68"/>
      <c r="I244" s="68"/>
      <c r="J244" s="68"/>
      <c r="K244" s="68"/>
      <c r="L244" s="68"/>
      <c r="M244" s="68"/>
      <c r="N244" s="68"/>
    </row>
    <row r="245" spans="3:16" ht="15.75" x14ac:dyDescent="0.25">
      <c r="C245" s="68"/>
      <c r="D245" s="73" t="s">
        <v>342</v>
      </c>
      <c r="E245" s="68"/>
      <c r="F245" s="68"/>
      <c r="G245" s="68"/>
      <c r="H245" s="68"/>
      <c r="I245" s="68"/>
      <c r="J245" s="68"/>
      <c r="K245" s="68"/>
      <c r="L245" s="68"/>
      <c r="M245" s="68"/>
      <c r="N245" s="68"/>
    </row>
    <row r="246" spans="3:16" x14ac:dyDescent="0.25"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</row>
    <row r="247" spans="3:16" x14ac:dyDescent="0.25"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</row>
  </sheetData>
  <mergeCells count="11">
    <mergeCell ref="I1:M6"/>
    <mergeCell ref="B10:N10"/>
    <mergeCell ref="B7:N7"/>
    <mergeCell ref="I241:M241"/>
    <mergeCell ref="E192:F192"/>
    <mergeCell ref="D14:E14"/>
    <mergeCell ref="D197:E197"/>
    <mergeCell ref="D221:E221"/>
    <mergeCell ref="D35:G35"/>
    <mergeCell ref="B19:G19"/>
    <mergeCell ref="B24:G24"/>
  </mergeCells>
  <pageMargins left="0.25" right="0.25" top="0.75" bottom="0.75" header="0.3" footer="0.3"/>
  <pageSetup scale="5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ADMIN</cp:lastModifiedBy>
  <cp:lastPrinted>2021-04-06T12:47:31Z</cp:lastPrinted>
  <dcterms:created xsi:type="dcterms:W3CDTF">2017-10-05T13:28:57Z</dcterms:created>
  <dcterms:modified xsi:type="dcterms:W3CDTF">2021-10-08T20:06:24Z</dcterms:modified>
</cp:coreProperties>
</file>