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GN-JOSE\Desktop\2022\TRANSPARENCIA\SEPTIEMBRE\"/>
    </mc:Choice>
  </mc:AlternateContent>
  <bookViews>
    <workbookView xWindow="0" yWindow="0" windowWidth="20490" windowHeight="7155"/>
  </bookViews>
  <sheets>
    <sheet name="JULIO-SEPTIEMBRE" sheetId="2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7" i="3" l="1"/>
  <c r="L57" i="3" s="1"/>
  <c r="J56" i="3"/>
  <c r="L56" i="3" s="1"/>
  <c r="L55" i="3"/>
  <c r="M55" i="3" s="1"/>
  <c r="J55" i="3"/>
  <c r="J54" i="3"/>
  <c r="L54" i="3" s="1"/>
  <c r="J53" i="3"/>
  <c r="L53" i="3" s="1"/>
  <c r="J52" i="3"/>
  <c r="L52" i="3" s="1"/>
  <c r="J51" i="3"/>
  <c r="L51" i="3" s="1"/>
  <c r="L50" i="3"/>
  <c r="M50" i="3" s="1"/>
  <c r="N50" i="3" s="1"/>
  <c r="J50" i="3"/>
  <c r="K136" i="2"/>
  <c r="K137" i="2"/>
  <c r="K138" i="2"/>
  <c r="K68" i="2"/>
  <c r="M68" i="2" s="1"/>
  <c r="K133" i="2"/>
  <c r="M133" i="2" s="1"/>
  <c r="K84" i="2"/>
  <c r="M84" i="2" s="1"/>
  <c r="K85" i="2"/>
  <c r="M85" i="2" s="1"/>
  <c r="M70" i="2"/>
  <c r="N70" i="2" s="1"/>
  <c r="K132" i="2"/>
  <c r="M132" i="2" s="1"/>
  <c r="K166" i="2"/>
  <c r="M166" i="2" s="1"/>
  <c r="K123" i="2"/>
  <c r="M123" i="2" s="1"/>
  <c r="N123" i="2" s="1"/>
  <c r="O123" i="2" s="1"/>
  <c r="K56" i="2"/>
  <c r="M56" i="2" s="1"/>
  <c r="N56" i="2" s="1"/>
  <c r="O56" i="2" s="1"/>
  <c r="K31" i="2"/>
  <c r="M31" i="2" s="1"/>
  <c r="N31" i="2" s="1"/>
  <c r="O31" i="2" s="1"/>
  <c r="K234" i="2"/>
  <c r="M234" i="2" s="1"/>
  <c r="K235" i="2"/>
  <c r="M235" i="2" s="1"/>
  <c r="K233" i="2"/>
  <c r="M233" i="2" s="1"/>
  <c r="K214" i="2"/>
  <c r="M214" i="2" s="1"/>
  <c r="K244" i="2"/>
  <c r="M244" i="2" s="1"/>
  <c r="I47" i="3"/>
  <c r="K47" i="3" s="1"/>
  <c r="I46" i="3"/>
  <c r="K46" i="3" s="1"/>
  <c r="I45" i="3"/>
  <c r="K45" i="3" s="1"/>
  <c r="I44" i="3"/>
  <c r="K44" i="3" s="1"/>
  <c r="I43" i="3"/>
  <c r="K43" i="3" s="1"/>
  <c r="I42" i="3"/>
  <c r="K42" i="3" s="1"/>
  <c r="I41" i="3"/>
  <c r="K41" i="3" s="1"/>
  <c r="I40" i="3"/>
  <c r="K40" i="3" s="1"/>
  <c r="I39" i="3"/>
  <c r="K39" i="3" s="1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N56" i="3" l="1"/>
  <c r="M56" i="3"/>
  <c r="M57" i="3"/>
  <c r="N57" i="3" s="1"/>
  <c r="M54" i="3"/>
  <c r="N54" i="3" s="1"/>
  <c r="N55" i="3"/>
  <c r="M52" i="3"/>
  <c r="N52" i="3" s="1"/>
  <c r="M53" i="3"/>
  <c r="N53" i="3" s="1"/>
  <c r="M51" i="3"/>
  <c r="N51" i="3" s="1"/>
  <c r="N68" i="2"/>
  <c r="O68" i="2" s="1"/>
  <c r="N133" i="2"/>
  <c r="O133" i="2" s="1"/>
  <c r="N84" i="2"/>
  <c r="O84" i="2" s="1"/>
  <c r="N85" i="2"/>
  <c r="O85" i="2" s="1"/>
  <c r="O70" i="2"/>
  <c r="N132" i="2"/>
  <c r="O132" i="2" s="1"/>
  <c r="N166" i="2"/>
  <c r="O166" i="2" s="1"/>
  <c r="N234" i="2"/>
  <c r="O234" i="2" s="1"/>
  <c r="N235" i="2"/>
  <c r="O235" i="2" s="1"/>
  <c r="N233" i="2"/>
  <c r="O233" i="2" s="1"/>
  <c r="N214" i="2"/>
  <c r="O214" i="2" s="1"/>
  <c r="N244" i="2"/>
  <c r="O244" i="2" s="1"/>
  <c r="L41" i="3"/>
  <c r="M41" i="3" s="1"/>
  <c r="L44" i="3"/>
  <c r="M44" i="3" s="1"/>
  <c r="L45" i="3"/>
  <c r="M45" i="3" s="1"/>
  <c r="L38" i="3"/>
  <c r="M38" i="3" s="1"/>
  <c r="L42" i="3"/>
  <c r="M42" i="3" s="1"/>
  <c r="L46" i="3"/>
  <c r="M46" i="3" s="1"/>
  <c r="L40" i="3"/>
  <c r="M40" i="3" s="1"/>
  <c r="L39" i="3"/>
  <c r="M39" i="3" s="1"/>
  <c r="L43" i="3"/>
  <c r="M43" i="3" s="1"/>
  <c r="L47" i="3"/>
  <c r="M47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K114" i="2" l="1"/>
  <c r="M114" i="2" s="1"/>
  <c r="N114" i="2" l="1"/>
  <c r="O114" i="2" s="1"/>
  <c r="K21" i="2"/>
  <c r="K220" i="2" l="1"/>
  <c r="M220" i="2" s="1"/>
  <c r="K221" i="2"/>
  <c r="N220" i="2" l="1"/>
  <c r="O220" i="2" s="1"/>
  <c r="K232" i="2"/>
  <c r="M232" i="2" s="1"/>
  <c r="N232" i="2" l="1"/>
  <c r="O232" i="2" s="1"/>
  <c r="I31" i="3"/>
  <c r="K31" i="3" s="1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L21" i="3" l="1"/>
  <c r="M21" i="3" s="1"/>
  <c r="L18" i="3"/>
  <c r="M18" i="3" s="1"/>
  <c r="L23" i="3"/>
  <c r="M23" i="3" s="1"/>
  <c r="L17" i="3"/>
  <c r="M17" i="3" s="1"/>
  <c r="L25" i="3"/>
  <c r="M25" i="3" s="1"/>
  <c r="L28" i="3"/>
  <c r="M28" i="3" s="1"/>
  <c r="L22" i="3"/>
  <c r="M22" i="3" s="1"/>
  <c r="L26" i="3"/>
  <c r="M26" i="3" s="1"/>
  <c r="L29" i="3"/>
  <c r="M29" i="3" s="1"/>
  <c r="L15" i="3"/>
  <c r="M15" i="3" s="1"/>
  <c r="L19" i="3"/>
  <c r="M19" i="3" s="1"/>
  <c r="L27" i="3"/>
  <c r="M27" i="3" s="1"/>
  <c r="L30" i="3"/>
  <c r="M30" i="3" s="1"/>
  <c r="L16" i="3"/>
  <c r="M16" i="3" s="1"/>
  <c r="L20" i="3"/>
  <c r="M20" i="3" s="1"/>
  <c r="L24" i="3"/>
  <c r="M24" i="3" s="1"/>
  <c r="L31" i="3"/>
  <c r="M31" i="3" s="1"/>
  <c r="K144" i="2"/>
  <c r="K143" i="2"/>
  <c r="K142" i="2"/>
  <c r="K141" i="2"/>
  <c r="K139" i="2"/>
  <c r="K206" i="2"/>
  <c r="M206" i="2" s="1"/>
  <c r="K205" i="2"/>
  <c r="M205" i="2" s="1"/>
  <c r="K204" i="2"/>
  <c r="M204" i="2" s="1"/>
  <c r="K203" i="2"/>
  <c r="M203" i="2" s="1"/>
  <c r="K201" i="2"/>
  <c r="M201" i="2" s="1"/>
  <c r="K200" i="2"/>
  <c r="M200" i="2" s="1"/>
  <c r="K199" i="2"/>
  <c r="M199" i="2" s="1"/>
  <c r="K198" i="2"/>
  <c r="M198" i="2" s="1"/>
  <c r="K196" i="2"/>
  <c r="M196" i="2" s="1"/>
  <c r="K195" i="2"/>
  <c r="M195" i="2" s="1"/>
  <c r="K194" i="2"/>
  <c r="M194" i="2" s="1"/>
  <c r="K193" i="2"/>
  <c r="M193" i="2" s="1"/>
  <c r="K191" i="2"/>
  <c r="M191" i="2" s="1"/>
  <c r="K190" i="2"/>
  <c r="M190" i="2" s="1"/>
  <c r="K189" i="2"/>
  <c r="M189" i="2" s="1"/>
  <c r="K188" i="2"/>
  <c r="M188" i="2" s="1"/>
  <c r="K186" i="2"/>
  <c r="M186" i="2" s="1"/>
  <c r="K185" i="2"/>
  <c r="M185" i="2" s="1"/>
  <c r="K184" i="2"/>
  <c r="M184" i="2" s="1"/>
  <c r="K183" i="2"/>
  <c r="M183" i="2" s="1"/>
  <c r="K181" i="2"/>
  <c r="M181" i="2" s="1"/>
  <c r="K180" i="2"/>
  <c r="M180" i="2" s="1"/>
  <c r="K179" i="2"/>
  <c r="M179" i="2" s="1"/>
  <c r="K178" i="2"/>
  <c r="M178" i="2" s="1"/>
  <c r="K176" i="2"/>
  <c r="M176" i="2" s="1"/>
  <c r="K175" i="2"/>
  <c r="M175" i="2" s="1"/>
  <c r="N175" i="2" s="1"/>
  <c r="O175" i="2" s="1"/>
  <c r="K174" i="2"/>
  <c r="M174" i="2" s="1"/>
  <c r="N174" i="2" s="1"/>
  <c r="O174" i="2" s="1"/>
  <c r="K173" i="2"/>
  <c r="M173" i="2" s="1"/>
  <c r="N205" i="2" l="1"/>
  <c r="O205" i="2" s="1"/>
  <c r="N203" i="2"/>
  <c r="O203" i="2" s="1"/>
  <c r="N204" i="2"/>
  <c r="O204" i="2" s="1"/>
  <c r="N206" i="2"/>
  <c r="O206" i="2" s="1"/>
  <c r="N201" i="2"/>
  <c r="O201" i="2" s="1"/>
  <c r="N198" i="2"/>
  <c r="O198" i="2" s="1"/>
  <c r="N199" i="2"/>
  <c r="O199" i="2" s="1"/>
  <c r="N200" i="2"/>
  <c r="O200" i="2" s="1"/>
  <c r="N193" i="2"/>
  <c r="O193" i="2" s="1"/>
  <c r="N195" i="2"/>
  <c r="O195" i="2" s="1"/>
  <c r="N194" i="2"/>
  <c r="O194" i="2" s="1"/>
  <c r="N196" i="2"/>
  <c r="O196" i="2" s="1"/>
  <c r="N188" i="2"/>
  <c r="O188" i="2" s="1"/>
  <c r="N189" i="2"/>
  <c r="O189" i="2" s="1"/>
  <c r="N190" i="2"/>
  <c r="O190" i="2" s="1"/>
  <c r="N191" i="2"/>
  <c r="O191" i="2" s="1"/>
  <c r="N184" i="2"/>
  <c r="O184" i="2" s="1"/>
  <c r="N185" i="2"/>
  <c r="O185" i="2" s="1"/>
  <c r="N183" i="2"/>
  <c r="O183" i="2" s="1"/>
  <c r="N186" i="2"/>
  <c r="O186" i="2" s="1"/>
  <c r="N180" i="2"/>
  <c r="O180" i="2" s="1"/>
  <c r="N178" i="2"/>
  <c r="O178" i="2" s="1"/>
  <c r="N179" i="2"/>
  <c r="O179" i="2" s="1"/>
  <c r="N181" i="2"/>
  <c r="O181" i="2" s="1"/>
  <c r="N173" i="2"/>
  <c r="O173" i="2" s="1"/>
  <c r="N176" i="2"/>
  <c r="O176" i="2" s="1"/>
  <c r="K171" i="2"/>
  <c r="M171" i="2" s="1"/>
  <c r="K170" i="2"/>
  <c r="M170" i="2" s="1"/>
  <c r="K169" i="2"/>
  <c r="M169" i="2" s="1"/>
  <c r="K168" i="2"/>
  <c r="M168" i="2" s="1"/>
  <c r="K164" i="2"/>
  <c r="M164" i="2" s="1"/>
  <c r="K163" i="2"/>
  <c r="M163" i="2" s="1"/>
  <c r="K162" i="2"/>
  <c r="M162" i="2" s="1"/>
  <c r="K161" i="2"/>
  <c r="M161" i="2" s="1"/>
  <c r="K159" i="2"/>
  <c r="M159" i="2" s="1"/>
  <c r="K158" i="2"/>
  <c r="M158" i="2" s="1"/>
  <c r="N158" i="2" s="1"/>
  <c r="K157" i="2"/>
  <c r="M157" i="2" s="1"/>
  <c r="N157" i="2" s="1"/>
  <c r="K156" i="2"/>
  <c r="M156" i="2" s="1"/>
  <c r="K154" i="2"/>
  <c r="M154" i="2" s="1"/>
  <c r="K153" i="2"/>
  <c r="M153" i="2" s="1"/>
  <c r="N153" i="2" s="1"/>
  <c r="K152" i="2"/>
  <c r="M152" i="2" s="1"/>
  <c r="N152" i="2" s="1"/>
  <c r="K151" i="2"/>
  <c r="M151" i="2" s="1"/>
  <c r="G151" i="2"/>
  <c r="G152" i="2" s="1"/>
  <c r="G154" i="2" s="1"/>
  <c r="G156" i="2" s="1"/>
  <c r="K149" i="2"/>
  <c r="M149" i="2" s="1"/>
  <c r="K148" i="2"/>
  <c r="M148" i="2" s="1"/>
  <c r="K147" i="2"/>
  <c r="M147" i="2" s="1"/>
  <c r="K146" i="2"/>
  <c r="M146" i="2" s="1"/>
  <c r="M144" i="2"/>
  <c r="M143" i="2"/>
  <c r="M142" i="2"/>
  <c r="M141" i="2"/>
  <c r="N141" i="2" s="1"/>
  <c r="O141" i="2" s="1"/>
  <c r="M139" i="2"/>
  <c r="M138" i="2"/>
  <c r="M137" i="2"/>
  <c r="M136" i="2"/>
  <c r="N162" i="2" l="1"/>
  <c r="O162" i="2" s="1"/>
  <c r="N161" i="2"/>
  <c r="O161" i="2" s="1"/>
  <c r="G157" i="2"/>
  <c r="G159" i="2" s="1"/>
  <c r="G161" i="2"/>
  <c r="G162" i="2" s="1"/>
  <c r="G163" i="2" s="1"/>
  <c r="G164" i="2" s="1"/>
  <c r="N169" i="2"/>
  <c r="O169" i="2" s="1"/>
  <c r="N168" i="2"/>
  <c r="O168" i="2" s="1"/>
  <c r="N170" i="2"/>
  <c r="O170" i="2" s="1"/>
  <c r="N171" i="2"/>
  <c r="O171" i="2" s="1"/>
  <c r="N164" i="2"/>
  <c r="O164" i="2" s="1"/>
  <c r="N163" i="2"/>
  <c r="O163" i="2" s="1"/>
  <c r="N156" i="2"/>
  <c r="O156" i="2" s="1"/>
  <c r="N159" i="2"/>
  <c r="O159" i="2" s="1"/>
  <c r="O157" i="2"/>
  <c r="O158" i="2"/>
  <c r="N151" i="2"/>
  <c r="O151" i="2" s="1"/>
  <c r="N154" i="2"/>
  <c r="O154" i="2" s="1"/>
  <c r="O152" i="2"/>
  <c r="O153" i="2"/>
  <c r="N147" i="2"/>
  <c r="O147" i="2" s="1"/>
  <c r="N146" i="2"/>
  <c r="O146" i="2" s="1"/>
  <c r="N148" i="2"/>
  <c r="O148" i="2" s="1"/>
  <c r="N149" i="2"/>
  <c r="O149" i="2" s="1"/>
  <c r="N144" i="2"/>
  <c r="O144" i="2" s="1"/>
  <c r="N142" i="2"/>
  <c r="O142" i="2" s="1"/>
  <c r="N143" i="2"/>
  <c r="O143" i="2" s="1"/>
  <c r="N138" i="2"/>
  <c r="O138" i="2" s="1"/>
  <c r="N136" i="2"/>
  <c r="O136" i="2" s="1"/>
  <c r="N137" i="2"/>
  <c r="O137" i="2" s="1"/>
  <c r="N139" i="2"/>
  <c r="O139" i="2" s="1"/>
  <c r="M115" i="2"/>
  <c r="N115" i="2" s="1"/>
  <c r="O115" i="2" s="1"/>
  <c r="K113" i="2"/>
  <c r="M113" i="2" s="1"/>
  <c r="G113" i="2"/>
  <c r="D113" i="2"/>
  <c r="D115" i="2" s="1"/>
  <c r="B113" i="2"/>
  <c r="B115" i="2" s="1"/>
  <c r="K119" i="2"/>
  <c r="M119" i="2" s="1"/>
  <c r="K120" i="2"/>
  <c r="M120" i="2" s="1"/>
  <c r="K129" i="2"/>
  <c r="M129" i="2" s="1"/>
  <c r="K131" i="2"/>
  <c r="M131" i="2" s="1"/>
  <c r="K127" i="2"/>
  <c r="M127" i="2" s="1"/>
  <c r="K118" i="2"/>
  <c r="M118" i="2" s="1"/>
  <c r="K121" i="2"/>
  <c r="M121" i="2" s="1"/>
  <c r="K122" i="2"/>
  <c r="M122" i="2" s="1"/>
  <c r="K124" i="2"/>
  <c r="M124" i="2" s="1"/>
  <c r="K125" i="2"/>
  <c r="M125" i="2" s="1"/>
  <c r="K126" i="2"/>
  <c r="M126" i="2" s="1"/>
  <c r="K128" i="2"/>
  <c r="M128" i="2" s="1"/>
  <c r="K130" i="2"/>
  <c r="M130" i="2" s="1"/>
  <c r="K134" i="2"/>
  <c r="M134" i="2" s="1"/>
  <c r="K117" i="2"/>
  <c r="M117" i="2" s="1"/>
  <c r="K116" i="2"/>
  <c r="M116" i="2" s="1"/>
  <c r="K112" i="2"/>
  <c r="M112" i="2" s="1"/>
  <c r="K111" i="2"/>
  <c r="M111" i="2" s="1"/>
  <c r="K110" i="2"/>
  <c r="M110" i="2" s="1"/>
  <c r="K109" i="2"/>
  <c r="M109" i="2" s="1"/>
  <c r="N113" i="2" l="1"/>
  <c r="O113" i="2" s="1"/>
  <c r="N119" i="2"/>
  <c r="O119" i="2" s="1"/>
  <c r="N120" i="2"/>
  <c r="O120" i="2" s="1"/>
  <c r="N129" i="2"/>
  <c r="O129" i="2" s="1"/>
  <c r="N131" i="2"/>
  <c r="O131" i="2" s="1"/>
  <c r="N127" i="2"/>
  <c r="O127" i="2" s="1"/>
  <c r="N118" i="2"/>
  <c r="O118" i="2" s="1"/>
  <c r="N121" i="2"/>
  <c r="O121" i="2" s="1"/>
  <c r="N122" i="2"/>
  <c r="O122" i="2" s="1"/>
  <c r="N124" i="2"/>
  <c r="O124" i="2" s="1"/>
  <c r="N125" i="2"/>
  <c r="O125" i="2" s="1"/>
  <c r="N126" i="2"/>
  <c r="O126" i="2" s="1"/>
  <c r="N128" i="2"/>
  <c r="O128" i="2" s="1"/>
  <c r="N130" i="2"/>
  <c r="O130" i="2" s="1"/>
  <c r="N134" i="2"/>
  <c r="O134" i="2" s="1"/>
  <c r="N117" i="2"/>
  <c r="O117" i="2" s="1"/>
  <c r="N116" i="2"/>
  <c r="O116" i="2" s="1"/>
  <c r="N112" i="2"/>
  <c r="O112" i="2" s="1"/>
  <c r="N111" i="2"/>
  <c r="O111" i="2" s="1"/>
  <c r="N110" i="2"/>
  <c r="O110" i="2" s="1"/>
  <c r="N109" i="2"/>
  <c r="O109" i="2" s="1"/>
  <c r="K36" i="2" l="1"/>
  <c r="K35" i="2"/>
  <c r="K34" i="2"/>
  <c r="K33" i="2"/>
  <c r="K32" i="2"/>
  <c r="K30" i="2"/>
  <c r="K29" i="2"/>
  <c r="K28" i="2"/>
  <c r="K27" i="2"/>
  <c r="K26" i="2"/>
  <c r="K24" i="2"/>
  <c r="K23" i="2"/>
  <c r="K22" i="2"/>
  <c r="K19" i="2"/>
  <c r="K18" i="2"/>
  <c r="K209" i="2"/>
  <c r="K219" i="2"/>
  <c r="K218" i="2"/>
  <c r="K217" i="2"/>
  <c r="K216" i="2"/>
  <c r="K215" i="2"/>
  <c r="K213" i="2"/>
  <c r="K212" i="2"/>
  <c r="K211" i="2"/>
  <c r="K210" i="2"/>
  <c r="K231" i="2"/>
  <c r="K230" i="2"/>
  <c r="K229" i="2"/>
  <c r="K228" i="2"/>
  <c r="K227" i="2"/>
  <c r="K226" i="2"/>
  <c r="K225" i="2"/>
  <c r="K224" i="2"/>
  <c r="K223" i="2"/>
  <c r="K222" i="2"/>
  <c r="K237" i="2"/>
  <c r="K254" i="2"/>
  <c r="K253" i="2"/>
  <c r="K252" i="2"/>
  <c r="K251" i="2"/>
  <c r="K250" i="2"/>
  <c r="K249" i="2"/>
  <c r="K248" i="2"/>
  <c r="K247" i="2"/>
  <c r="K246" i="2"/>
  <c r="K245" i="2"/>
  <c r="K243" i="2"/>
  <c r="K242" i="2"/>
  <c r="K241" i="2"/>
  <c r="K240" i="2"/>
  <c r="K17" i="2" l="1"/>
  <c r="K104" i="2" l="1"/>
  <c r="M104" i="2" s="1"/>
  <c r="K103" i="2"/>
  <c r="M103" i="2" s="1"/>
  <c r="B98" i="3"/>
  <c r="N104" i="2" l="1"/>
  <c r="O104" i="2" s="1"/>
  <c r="N103" i="2"/>
  <c r="O103" i="2" s="1"/>
  <c r="K49" i="2"/>
  <c r="G43" i="2" l="1"/>
  <c r="K60" i="2"/>
  <c r="M60" i="2" s="1"/>
  <c r="K83" i="2"/>
  <c r="N60" i="2" l="1"/>
  <c r="O60" i="2" s="1"/>
  <c r="M219" i="2"/>
  <c r="M224" i="2"/>
  <c r="M209" i="2"/>
  <c r="M210" i="2"/>
  <c r="M99" i="2"/>
  <c r="N219" i="2" l="1"/>
  <c r="O219" i="2" s="1"/>
  <c r="N224" i="2"/>
  <c r="O224" i="2" s="1"/>
  <c r="N210" i="2"/>
  <c r="O210" i="2" s="1"/>
  <c r="N209" i="2"/>
  <c r="O209" i="2" s="1"/>
  <c r="N99" i="2"/>
  <c r="O99" i="2" s="1"/>
  <c r="G17" i="2"/>
  <c r="G16" i="2"/>
  <c r="K96" i="2"/>
  <c r="M96" i="2" s="1"/>
  <c r="G30" i="2"/>
  <c r="G49" i="2"/>
  <c r="N96" i="2" l="1"/>
  <c r="O96" i="2" s="1"/>
  <c r="D65" i="2"/>
  <c r="K43" i="2"/>
  <c r="M43" i="2" s="1"/>
  <c r="N43" i="2" s="1"/>
  <c r="O43" i="2" s="1"/>
  <c r="K42" i="2"/>
  <c r="M42" i="2" s="1"/>
  <c r="N42" i="2" s="1"/>
  <c r="D42" i="2"/>
  <c r="D43" i="2" s="1"/>
  <c r="B42" i="2"/>
  <c r="B43" i="2" s="1"/>
  <c r="O42" i="2" l="1"/>
  <c r="K65" i="2"/>
  <c r="M65" i="2" s="1"/>
  <c r="N65" i="2" s="1"/>
  <c r="O65" i="2" s="1"/>
  <c r="K105" i="2"/>
  <c r="M105" i="2" s="1"/>
  <c r="K74" i="2"/>
  <c r="M74" i="2" s="1"/>
  <c r="K73" i="2"/>
  <c r="M73" i="2" s="1"/>
  <c r="K72" i="2"/>
  <c r="M72" i="2" s="1"/>
  <c r="K71" i="2"/>
  <c r="M71" i="2" s="1"/>
  <c r="K69" i="2"/>
  <c r="M69" i="2" s="1"/>
  <c r="K67" i="2"/>
  <c r="M67" i="2" s="1"/>
  <c r="N67" i="2" s="1"/>
  <c r="O67" i="2" s="1"/>
  <c r="K66" i="2"/>
  <c r="M66" i="2" s="1"/>
  <c r="N66" i="2" s="1"/>
  <c r="O66" i="2" s="1"/>
  <c r="G66" i="2"/>
  <c r="G67" i="2" s="1"/>
  <c r="G69" i="2" s="1"/>
  <c r="G74" i="2" s="1"/>
  <c r="D66" i="2"/>
  <c r="D67" i="2" s="1"/>
  <c r="B66" i="2"/>
  <c r="B67" i="2" s="1"/>
  <c r="D69" i="2" l="1"/>
  <c r="D71" i="2" s="1"/>
  <c r="D72" i="2" s="1"/>
  <c r="D73" i="2" s="1"/>
  <c r="N69" i="2"/>
  <c r="O69" i="2" s="1"/>
  <c r="N72" i="2"/>
  <c r="O72" i="2" s="1"/>
  <c r="B75" i="2"/>
  <c r="B69" i="2"/>
  <c r="B71" i="2" s="1"/>
  <c r="B72" i="2" s="1"/>
  <c r="B73" i="2" s="1"/>
  <c r="N71" i="2"/>
  <c r="O71" i="2" s="1"/>
  <c r="N73" i="2"/>
  <c r="O73" i="2" s="1"/>
  <c r="N74" i="2"/>
  <c r="O74" i="2" s="1"/>
  <c r="N105" i="2"/>
  <c r="O105" i="2" s="1"/>
  <c r="M227" i="2"/>
  <c r="N227" i="2" s="1"/>
  <c r="O227" i="2" s="1"/>
  <c r="M226" i="2"/>
  <c r="M225" i="2"/>
  <c r="M221" i="2"/>
  <c r="M218" i="2"/>
  <c r="N218" i="2" s="1"/>
  <c r="O218" i="2" s="1"/>
  <c r="D218" i="2"/>
  <c r="D227" i="2" s="1"/>
  <c r="B218" i="2"/>
  <c r="B225" i="2" s="1"/>
  <c r="B226" i="2" s="1"/>
  <c r="B227" i="2" s="1"/>
  <c r="K97" i="2"/>
  <c r="M97" i="2" s="1"/>
  <c r="G97" i="2"/>
  <c r="D97" i="2"/>
  <c r="B97" i="2"/>
  <c r="K93" i="2"/>
  <c r="M93" i="2" s="1"/>
  <c r="N93" i="2" s="1"/>
  <c r="O93" i="2" s="1"/>
  <c r="G93" i="2"/>
  <c r="D93" i="2"/>
  <c r="D94" i="2" s="1"/>
  <c r="D95" i="2" s="1"/>
  <c r="B93" i="2"/>
  <c r="B94" i="2" s="1"/>
  <c r="B95" i="2" s="1"/>
  <c r="K100" i="2"/>
  <c r="M100" i="2" s="1"/>
  <c r="G100" i="2"/>
  <c r="D100" i="2"/>
  <c r="B100" i="2"/>
  <c r="K95" i="2"/>
  <c r="M95" i="2" s="1"/>
  <c r="K94" i="2"/>
  <c r="M94" i="2" s="1"/>
  <c r="N94" i="2" s="1"/>
  <c r="O94" i="2" s="1"/>
  <c r="B74" i="2" l="1"/>
  <c r="D74" i="2"/>
  <c r="N95" i="2"/>
  <c r="O95" i="2" s="1"/>
  <c r="N100" i="2"/>
  <c r="O100" i="2" s="1"/>
  <c r="N97" i="2"/>
  <c r="O97" i="2" s="1"/>
  <c r="N226" i="2"/>
  <c r="O226" i="2" s="1"/>
  <c r="N225" i="2"/>
  <c r="O225" i="2" s="1"/>
  <c r="N221" i="2"/>
  <c r="O221" i="2" s="1"/>
  <c r="K108" i="2"/>
  <c r="M108" i="2" s="1"/>
  <c r="K107" i="2"/>
  <c r="M107" i="2" s="1"/>
  <c r="K106" i="2"/>
  <c r="M106" i="2" s="1"/>
  <c r="N107" i="2" l="1"/>
  <c r="O107" i="2" s="1"/>
  <c r="N106" i="2"/>
  <c r="O106" i="2" s="1"/>
  <c r="N108" i="2"/>
  <c r="O108" i="2" s="1"/>
  <c r="M231" i="2"/>
  <c r="G231" i="2"/>
  <c r="M230" i="2"/>
  <c r="N230" i="2" s="1"/>
  <c r="O230" i="2" s="1"/>
  <c r="B231" i="2"/>
  <c r="N231" i="2" l="1"/>
  <c r="O231" i="2" s="1"/>
  <c r="K102" i="2"/>
  <c r="G102" i="2"/>
  <c r="D102" i="2"/>
  <c r="B102" i="2"/>
  <c r="M102" i="2" l="1"/>
  <c r="G106" i="2"/>
  <c r="G105" i="2"/>
  <c r="D106" i="2"/>
  <c r="D105" i="2"/>
  <c r="B106" i="2"/>
  <c r="B105" i="2"/>
  <c r="I16" i="2"/>
  <c r="K16" i="2" s="1"/>
  <c r="M18" i="2"/>
  <c r="K98" i="2"/>
  <c r="B107" i="2" l="1"/>
  <c r="B108" i="2" s="1"/>
  <c r="B109" i="2"/>
  <c r="D107" i="2"/>
  <c r="D108" i="2" s="1"/>
  <c r="D109" i="2"/>
  <c r="G107" i="2"/>
  <c r="G108" i="2" s="1"/>
  <c r="G109" i="2"/>
  <c r="N102" i="2"/>
  <c r="O102" i="2" s="1"/>
  <c r="N18" i="2"/>
  <c r="O18" i="2" s="1"/>
  <c r="K46" i="2"/>
  <c r="M46" i="2" s="1"/>
  <c r="M19" i="2"/>
  <c r="M17" i="2"/>
  <c r="K75" i="2"/>
  <c r="M75" i="2" s="1"/>
  <c r="N75" i="2" s="1"/>
  <c r="O75" i="2" s="1"/>
  <c r="K64" i="2"/>
  <c r="M64" i="2" s="1"/>
  <c r="N64" i="2" s="1"/>
  <c r="O64" i="2" s="1"/>
  <c r="K82" i="2"/>
  <c r="M82" i="2" s="1"/>
  <c r="N82" i="2" s="1"/>
  <c r="O82" i="2" s="1"/>
  <c r="K81" i="2"/>
  <c r="M81" i="2" s="1"/>
  <c r="N81" i="2" s="1"/>
  <c r="O81" i="2" s="1"/>
  <c r="K47" i="2"/>
  <c r="M47" i="2" s="1"/>
  <c r="N47" i="2" s="1"/>
  <c r="O47" i="2" s="1"/>
  <c r="K45" i="2"/>
  <c r="M45" i="2" s="1"/>
  <c r="N45" i="2" s="1"/>
  <c r="O45" i="2" s="1"/>
  <c r="K44" i="2"/>
  <c r="M44" i="2" s="1"/>
  <c r="N44" i="2" s="1"/>
  <c r="O44" i="2" s="1"/>
  <c r="K39" i="2"/>
  <c r="M39" i="2" s="1"/>
  <c r="M22" i="2"/>
  <c r="M237" i="2"/>
  <c r="P102" i="2" l="1"/>
  <c r="Q102" i="2" s="1"/>
  <c r="N46" i="2"/>
  <c r="O46" i="2" s="1"/>
  <c r="N19" i="2"/>
  <c r="O19" i="2" s="1"/>
  <c r="N17" i="2"/>
  <c r="O17" i="2" s="1"/>
  <c r="N39" i="2"/>
  <c r="O39" i="2" s="1"/>
  <c r="N22" i="2"/>
  <c r="O22" i="2" s="1"/>
  <c r="N237" i="2"/>
  <c r="O237" i="2" s="1"/>
  <c r="M229" i="2" l="1"/>
  <c r="M228" i="2"/>
  <c r="N229" i="2" l="1"/>
  <c r="O229" i="2" s="1"/>
  <c r="N228" i="2"/>
  <c r="O228" i="2" s="1"/>
  <c r="K90" i="2" l="1"/>
  <c r="M90" i="2" s="1"/>
  <c r="N90" i="2" s="1"/>
  <c r="O90" i="2" s="1"/>
  <c r="K86" i="2"/>
  <c r="M86" i="2" s="1"/>
  <c r="N86" i="2" s="1"/>
  <c r="O86" i="2" s="1"/>
  <c r="K78" i="2"/>
  <c r="M78" i="2" s="1"/>
  <c r="N78" i="2" s="1"/>
  <c r="O78" i="2" s="1"/>
  <c r="K77" i="2"/>
  <c r="M77" i="2" s="1"/>
  <c r="N77" i="2" s="1"/>
  <c r="O77" i="2" s="1"/>
  <c r="M98" i="2"/>
  <c r="N98" i="2" s="1"/>
  <c r="O98" i="2" s="1"/>
  <c r="K76" i="2"/>
  <c r="M76" i="2" s="1"/>
  <c r="N76" i="2" s="1"/>
  <c r="O76" i="2" s="1"/>
  <c r="K80" i="2"/>
  <c r="M80" i="2" s="1"/>
  <c r="N80" i="2" s="1"/>
  <c r="O80" i="2" s="1"/>
  <c r="M83" i="2"/>
  <c r="N83" i="2" s="1"/>
  <c r="M35" i="2"/>
  <c r="K79" i="2"/>
  <c r="M79" i="2" s="1"/>
  <c r="N79" i="2" s="1"/>
  <c r="K63" i="2"/>
  <c r="M63" i="2" s="1"/>
  <c r="M28" i="2"/>
  <c r="N35" i="2" l="1"/>
  <c r="O35" i="2" s="1"/>
  <c r="O79" i="2"/>
  <c r="O83" i="2"/>
  <c r="N63" i="2"/>
  <c r="O63" i="2" s="1"/>
  <c r="N28" i="2"/>
  <c r="O28" i="2" s="1"/>
  <c r="K87" i="2"/>
  <c r="M87" i="2" s="1"/>
  <c r="K88" i="2"/>
  <c r="M88" i="2" s="1"/>
  <c r="N88" i="2" l="1"/>
  <c r="O88" i="2" s="1"/>
  <c r="N87" i="2"/>
  <c r="O87" i="2" s="1"/>
  <c r="K54" i="2"/>
  <c r="M54" i="2" s="1"/>
  <c r="N54" i="2" s="1"/>
  <c r="O54" i="2" s="1"/>
  <c r="K53" i="2"/>
  <c r="M53" i="2" s="1"/>
  <c r="N53" i="2" s="1"/>
  <c r="O53" i="2" s="1"/>
  <c r="K52" i="2"/>
  <c r="M52" i="2" s="1"/>
  <c r="N52" i="2" s="1"/>
  <c r="O52" i="2" s="1"/>
  <c r="K51" i="2"/>
  <c r="M51" i="2" s="1"/>
  <c r="N51" i="2" s="1"/>
  <c r="O51" i="2" s="1"/>
  <c r="K50" i="2"/>
  <c r="M50" i="2" s="1"/>
  <c r="N50" i="2" s="1"/>
  <c r="O50" i="2" s="1"/>
  <c r="M49" i="2"/>
  <c r="N49" i="2" s="1"/>
  <c r="O49" i="2" s="1"/>
  <c r="K48" i="2"/>
  <c r="M48" i="2" s="1"/>
  <c r="N48" i="2" s="1"/>
  <c r="O48" i="2" s="1"/>
  <c r="K41" i="2"/>
  <c r="M41" i="2" s="1"/>
  <c r="N41" i="2" s="1"/>
  <c r="O41" i="2" s="1"/>
  <c r="K40" i="2"/>
  <c r="M40" i="2" s="1"/>
  <c r="N40" i="2" s="1"/>
  <c r="O40" i="2" s="1"/>
  <c r="K38" i="2"/>
  <c r="M38" i="2" s="1"/>
  <c r="N38" i="2" s="1"/>
  <c r="O38" i="2" s="1"/>
  <c r="M253" i="2" l="1"/>
  <c r="N253" i="2" l="1"/>
  <c r="O253" i="2" s="1"/>
  <c r="M34" i="2"/>
  <c r="N34" i="2" s="1"/>
  <c r="O34" i="2" s="1"/>
  <c r="M32" i="2" l="1"/>
  <c r="N32" i="2" s="1"/>
  <c r="O32" i="2" s="1"/>
  <c r="M33" i="2"/>
  <c r="N33" i="2" s="1"/>
  <c r="O33" i="2" s="1"/>
  <c r="M27" i="2"/>
  <c r="N27" i="2" s="1"/>
  <c r="O27" i="2" s="1"/>
  <c r="M29" i="2"/>
  <c r="N29" i="2" s="1"/>
  <c r="O29" i="2" s="1"/>
  <c r="K61" i="2"/>
  <c r="M61" i="2" s="1"/>
  <c r="N61" i="2" s="1"/>
  <c r="O61" i="2" s="1"/>
  <c r="M30" i="2"/>
  <c r="N30" i="2" s="1"/>
  <c r="O30" i="2" s="1"/>
  <c r="K238" i="2" l="1"/>
  <c r="M238" i="2" s="1"/>
  <c r="K236" i="2"/>
  <c r="M236" i="2" s="1"/>
  <c r="M217" i="2"/>
  <c r="N217" i="2" s="1"/>
  <c r="O217" i="2" s="1"/>
  <c r="M216" i="2"/>
  <c r="M215" i="2"/>
  <c r="M213" i="2"/>
  <c r="M212" i="2"/>
  <c r="M211" i="2"/>
  <c r="M24" i="2"/>
  <c r="M23" i="2"/>
  <c r="M21" i="2"/>
  <c r="M26" i="2"/>
  <c r="M16" i="2"/>
  <c r="M36" i="2"/>
  <c r="K62" i="2"/>
  <c r="M62" i="2" s="1"/>
  <c r="N236" i="2" l="1"/>
  <c r="O236" i="2" s="1"/>
  <c r="N215" i="2"/>
  <c r="O215" i="2" s="1"/>
  <c r="N211" i="2"/>
  <c r="O211" i="2" s="1"/>
  <c r="N216" i="2"/>
  <c r="O216" i="2" s="1"/>
  <c r="N212" i="2"/>
  <c r="O212" i="2" s="1"/>
  <c r="N213" i="2"/>
  <c r="O213" i="2" s="1"/>
  <c r="N238" i="2"/>
  <c r="O238" i="2" s="1"/>
  <c r="N21" i="2"/>
  <c r="O21" i="2" s="1"/>
  <c r="N23" i="2"/>
  <c r="O23" i="2" s="1"/>
  <c r="N24" i="2"/>
  <c r="O24" i="2" s="1"/>
  <c r="N36" i="2"/>
  <c r="O36" i="2" s="1"/>
  <c r="N16" i="2"/>
  <c r="O16" i="2" s="1"/>
  <c r="O15" i="2" s="1"/>
  <c r="N26" i="2"/>
  <c r="O26" i="2" s="1"/>
  <c r="N62" i="2"/>
  <c r="O62" i="2" s="1"/>
  <c r="O208" i="2" l="1"/>
  <c r="O25" i="2"/>
  <c r="O20" i="2"/>
  <c r="M252" i="2" l="1"/>
  <c r="M254" i="2"/>
  <c r="M251" i="2"/>
  <c r="M250" i="2"/>
  <c r="M249" i="2"/>
  <c r="M248" i="2"/>
  <c r="M246" i="2"/>
  <c r="M245" i="2"/>
  <c r="M247" i="2"/>
  <c r="M243" i="2"/>
  <c r="N251" i="2" l="1"/>
  <c r="O251" i="2" s="1"/>
  <c r="N243" i="2"/>
  <c r="O243" i="2" s="1"/>
  <c r="N248" i="2"/>
  <c r="O248" i="2" s="1"/>
  <c r="N252" i="2"/>
  <c r="O252" i="2" s="1"/>
  <c r="N246" i="2"/>
  <c r="O246" i="2" s="1"/>
  <c r="N247" i="2"/>
  <c r="O247" i="2" s="1"/>
  <c r="N249" i="2"/>
  <c r="O249" i="2" s="1"/>
  <c r="N245" i="2"/>
  <c r="O245" i="2" s="1"/>
  <c r="N250" i="2"/>
  <c r="O250" i="2" s="1"/>
  <c r="N254" i="2"/>
  <c r="O254" i="2" s="1"/>
  <c r="K92" i="2" l="1"/>
  <c r="M92" i="2" l="1"/>
  <c r="N92" i="2" s="1"/>
  <c r="O92" i="2" l="1"/>
  <c r="K101" i="2"/>
  <c r="M101" i="2" s="1"/>
  <c r="K59" i="2"/>
  <c r="M59" i="2" s="1"/>
  <c r="K58" i="2"/>
  <c r="M58" i="2" s="1"/>
  <c r="K91" i="2"/>
  <c r="M91" i="2" s="1"/>
  <c r="M242" i="2"/>
  <c r="M241" i="2"/>
  <c r="M240" i="2"/>
  <c r="K89" i="2"/>
  <c r="M89" i="2" s="1"/>
  <c r="K57" i="2"/>
  <c r="M57" i="2" s="1"/>
  <c r="K55" i="2"/>
  <c r="M55" i="2" s="1"/>
  <c r="N55" i="2" l="1"/>
  <c r="O55" i="2" s="1"/>
  <c r="N57" i="2"/>
  <c r="O57" i="2" s="1"/>
  <c r="N89" i="2"/>
  <c r="O89" i="2" s="1"/>
  <c r="N240" i="2"/>
  <c r="O240" i="2" s="1"/>
  <c r="N241" i="2"/>
  <c r="O241" i="2" s="1"/>
  <c r="N242" i="2"/>
  <c r="O242" i="2" s="1"/>
  <c r="N91" i="2"/>
  <c r="O91" i="2" s="1"/>
  <c r="N58" i="2"/>
  <c r="O58" i="2" s="1"/>
  <c r="N59" i="2"/>
  <c r="O59" i="2" s="1"/>
  <c r="N101" i="2"/>
  <c r="O101" i="2" s="1"/>
  <c r="O239" i="2" l="1"/>
  <c r="O37" i="2" l="1"/>
  <c r="O255" i="2" s="1"/>
</calcChain>
</file>

<file path=xl/sharedStrings.xml><?xml version="1.0" encoding="utf-8"?>
<sst xmlns="http://schemas.openxmlformats.org/spreadsheetml/2006/main" count="872" uniqueCount="451">
  <si>
    <t>UND</t>
  </si>
  <si>
    <t xml:space="preserve">INVENTARIO </t>
  </si>
  <si>
    <t>ENTRANDA</t>
  </si>
  <si>
    <t>SALIDA</t>
  </si>
  <si>
    <t>EXISTENCIA</t>
  </si>
  <si>
    <t>TOTAL</t>
  </si>
  <si>
    <t>LIBRETA RAYADA 5x8</t>
  </si>
  <si>
    <t>RESMA 8 1/2 x 14</t>
  </si>
  <si>
    <t xml:space="preserve">FOLDER C/BOLSILLO AZUL 25/1 </t>
  </si>
  <si>
    <t>CJ.</t>
  </si>
  <si>
    <t>LABEL P/CD</t>
  </si>
  <si>
    <t>PQT.</t>
  </si>
  <si>
    <t>SOBRE P/CD DE PAPEL 100/1 BLANCOS</t>
  </si>
  <si>
    <t>CD EN BLANCO</t>
  </si>
  <si>
    <t>BOLIGRAFO AZUL</t>
  </si>
  <si>
    <t>CINTA ADHESIVA DOBLE CARA</t>
  </si>
  <si>
    <t>CINTA PARA SUMADORA SHARP 2.41</t>
  </si>
  <si>
    <t xml:space="preserve">CALCULADORA DE ESCRITORIO Sharp 2630 </t>
  </si>
  <si>
    <t>GRAPADORA</t>
  </si>
  <si>
    <t>TIJERA</t>
  </si>
  <si>
    <t>TRITURADORA GBC SC170 12 PAG. C/CESTO</t>
  </si>
  <si>
    <t>REGLA</t>
  </si>
  <si>
    <t>PAPEL HIGIENICO JUMBO 12/1</t>
  </si>
  <si>
    <t>TOALLA DE TELA PARA COCINA</t>
  </si>
  <si>
    <t>AMBIENTADOR SPRAY</t>
  </si>
  <si>
    <t>Galon</t>
  </si>
  <si>
    <t>BOTELLA BAYGON EN SPRAY 250ml</t>
  </si>
  <si>
    <t>PAPEL ALUMINIO DIAMOND 75</t>
  </si>
  <si>
    <t xml:space="preserve">GUANTES DE GOMA P/LIPIEZA </t>
  </si>
  <si>
    <t xml:space="preserve">                   </t>
  </si>
  <si>
    <t xml:space="preserve">                </t>
  </si>
  <si>
    <t xml:space="preserve">                                                     </t>
  </si>
  <si>
    <t>ITBIS</t>
  </si>
  <si>
    <t>PRECIO UND</t>
  </si>
  <si>
    <t>TOTAL /CANT</t>
  </si>
  <si>
    <t>UPS 750 WATTS FORZA</t>
  </si>
  <si>
    <t>BATERIA PARA UPS 12V/7AH</t>
  </si>
  <si>
    <t xml:space="preserve">AZUCAR BLANCA  5LB </t>
  </si>
  <si>
    <t xml:space="preserve">AZUCAR CREMA  5LB </t>
  </si>
  <si>
    <t>total</t>
  </si>
  <si>
    <t>CODIGO</t>
  </si>
  <si>
    <t>INTITUCIONAL</t>
  </si>
  <si>
    <t>FECHA DE</t>
  </si>
  <si>
    <t>0004</t>
  </si>
  <si>
    <t>0005</t>
  </si>
  <si>
    <t>0006</t>
  </si>
  <si>
    <t>0015</t>
  </si>
  <si>
    <t>0016</t>
  </si>
  <si>
    <t>0017</t>
  </si>
  <si>
    <t>0018</t>
  </si>
  <si>
    <t>0034</t>
  </si>
  <si>
    <t>0035</t>
  </si>
  <si>
    <t>0037</t>
  </si>
  <si>
    <t>DESCRIPCION DEL ACTIVO O BIEN</t>
  </si>
  <si>
    <t>DE MEDIDA</t>
  </si>
  <si>
    <t>UNID.</t>
  </si>
  <si>
    <t>BOLIGRAFO NEGRO</t>
  </si>
  <si>
    <t>PAQUETE DE CAFÉ</t>
  </si>
  <si>
    <t>CAJA DE TE BADIA Y MONDAISA</t>
  </si>
  <si>
    <t>DOBLE LITRO REFRESCO COCA COLA</t>
  </si>
  <si>
    <t>DOBLE LITRO REFRESCO SEVE UP</t>
  </si>
  <si>
    <t>DOBLE LITRO REFRESCO ROJO</t>
  </si>
  <si>
    <t xml:space="preserve">FARDO DE 12 ONZAS AGUA PLANETA </t>
  </si>
  <si>
    <t>PAQ,</t>
  </si>
  <si>
    <t>DOBLE LITRO REFRESCO NARANJA</t>
  </si>
  <si>
    <t>CAJAS AZUCAR DE DIETA SPLENDA</t>
  </si>
  <si>
    <t>ESCOBA PLASTIKA MARCA KIKA</t>
  </si>
  <si>
    <t>CUBETA AMARILLA /EXPRIMIDOR</t>
  </si>
  <si>
    <t>SWAPER MARCA KIKA</t>
  </si>
  <si>
    <t>GALON DE CLORO CLORO</t>
  </si>
  <si>
    <t>SERVILLETAS DE MESA 500/1</t>
  </si>
  <si>
    <t>JABON LIQUIDO PARA FREGAR</t>
  </si>
  <si>
    <t>0002</t>
  </si>
  <si>
    <t>0046</t>
  </si>
  <si>
    <t>0003</t>
  </si>
  <si>
    <t>0001</t>
  </si>
  <si>
    <t>0019</t>
  </si>
  <si>
    <t>0020</t>
  </si>
  <si>
    <t>0014</t>
  </si>
  <si>
    <t>0010</t>
  </si>
  <si>
    <t>0047</t>
  </si>
  <si>
    <t>0007</t>
  </si>
  <si>
    <t>0008</t>
  </si>
  <si>
    <t>0009</t>
  </si>
  <si>
    <t>0024</t>
  </si>
  <si>
    <t>0078</t>
  </si>
  <si>
    <t>0077</t>
  </si>
  <si>
    <t>0076</t>
  </si>
  <si>
    <t>4/27/2018</t>
  </si>
  <si>
    <t>0060</t>
  </si>
  <si>
    <t>0059</t>
  </si>
  <si>
    <t>0074</t>
  </si>
  <si>
    <t>0073</t>
  </si>
  <si>
    <t>0072</t>
  </si>
  <si>
    <t>0053</t>
  </si>
  <si>
    <t>0052</t>
  </si>
  <si>
    <t>0039</t>
  </si>
  <si>
    <t>0089</t>
  </si>
  <si>
    <t>0090</t>
  </si>
  <si>
    <t>0091</t>
  </si>
  <si>
    <t>0040</t>
  </si>
  <si>
    <t>0080</t>
  </si>
  <si>
    <t>0041</t>
  </si>
  <si>
    <t>0042</t>
  </si>
  <si>
    <t>0081</t>
  </si>
  <si>
    <t>0043</t>
  </si>
  <si>
    <t>0044</t>
  </si>
  <si>
    <t>0045</t>
  </si>
  <si>
    <t>0011</t>
  </si>
  <si>
    <t>0012</t>
  </si>
  <si>
    <t>0013</t>
  </si>
  <si>
    <t>0079</t>
  </si>
  <si>
    <t>0082</t>
  </si>
  <si>
    <t>0083</t>
  </si>
  <si>
    <t>0084</t>
  </si>
  <si>
    <t>0085</t>
  </si>
  <si>
    <t>0086</t>
  </si>
  <si>
    <t>0088</t>
  </si>
  <si>
    <t>0087</t>
  </si>
  <si>
    <t>0100</t>
  </si>
  <si>
    <t>FOLDER 8.5 /11</t>
  </si>
  <si>
    <t>0101</t>
  </si>
  <si>
    <t>BANDEJA DE ESCRITORIO 2/1 NEGRA</t>
  </si>
  <si>
    <t>0102</t>
  </si>
  <si>
    <t>FOLDERS/PENDAFLEX8,5/11</t>
  </si>
  <si>
    <t>0103</t>
  </si>
  <si>
    <t>FOLDERS/PENDAFLEX8,5/13</t>
  </si>
  <si>
    <t>0104</t>
  </si>
  <si>
    <t>0105</t>
  </si>
  <si>
    <t xml:space="preserve">                                              </t>
  </si>
  <si>
    <t xml:space="preserve">                              </t>
  </si>
  <si>
    <t xml:space="preserve">Los códigos de bienes Nacionales NO aplican para esta relación de Materiales de oficinas. </t>
  </si>
  <si>
    <t>0111</t>
  </si>
  <si>
    <t>REPUESTO DE AGENDA DE ESCRITORIOS</t>
  </si>
  <si>
    <t>AGEDA EJECUTIVA ,15. AÑO 2019</t>
  </si>
  <si>
    <t>ADQUISICION</t>
  </si>
  <si>
    <t>…..OBSERVACION….</t>
  </si>
  <si>
    <t>REGISTRO</t>
  </si>
  <si>
    <t>Papel de escritorio 2.3.3.1</t>
  </si>
  <si>
    <t xml:space="preserve">      Materiales de limpieza 2.3.9.1</t>
  </si>
  <si>
    <t xml:space="preserve">    Utiles de escritorio of. Informatica 2.3.9.2</t>
  </si>
  <si>
    <t xml:space="preserve">                                    Productos de papel y carton 2.3.3.2</t>
  </si>
  <si>
    <t xml:space="preserve">                                 Productos de artes grafico 2.3.3.3 </t>
  </si>
  <si>
    <t xml:space="preserve">  Alimentos y bebidas 2.3.1.1</t>
  </si>
  <si>
    <t>POTE DE CHOCOLATE</t>
  </si>
  <si>
    <t>0106</t>
  </si>
  <si>
    <t>0107</t>
  </si>
  <si>
    <t>0108</t>
  </si>
  <si>
    <t>0109</t>
  </si>
  <si>
    <t>0112</t>
  </si>
  <si>
    <t xml:space="preserve">CAJAS DE GRAPAS STANDAR </t>
  </si>
  <si>
    <t>CAJAS DE CLIP GRANDE 10/1</t>
  </si>
  <si>
    <t>DVD</t>
  </si>
  <si>
    <t>CAJAS DE LAPIZ DE CARBOM 12/1</t>
  </si>
  <si>
    <t>0115</t>
  </si>
  <si>
    <t>0116</t>
  </si>
  <si>
    <t>PORTADAS Y CONTRA PORTADAS TRANSPARENTE 50/1</t>
  </si>
  <si>
    <t>CAJA DE RESALTADORES 12/1</t>
  </si>
  <si>
    <t>0117</t>
  </si>
  <si>
    <t>0118</t>
  </si>
  <si>
    <t>0119</t>
  </si>
  <si>
    <t>CAJA DE BORRA DE LECHE BLANCA</t>
  </si>
  <si>
    <t>TALONARIO DE RECIBO</t>
  </si>
  <si>
    <t>05/27/2019</t>
  </si>
  <si>
    <t>0120</t>
  </si>
  <si>
    <t>0121</t>
  </si>
  <si>
    <t>TUBO LED 18W 6500K</t>
  </si>
  <si>
    <t>ROTOMARTILLO 1/8 800W SDS PLU DEWA</t>
  </si>
  <si>
    <t>LIJA D/AGUA 9X 11-220 NORTO</t>
  </si>
  <si>
    <t>THINNER TH -1000</t>
  </si>
  <si>
    <t xml:space="preserve">DISOLVERTE P/PINT AGUARRAS </t>
  </si>
  <si>
    <t>CANO MADEOLEO NO.2 CAOBA AMERICANA 100G</t>
  </si>
  <si>
    <t>CANO MADEOLEO NO.23 CAOBA AMERICANA 100G</t>
  </si>
  <si>
    <t>MASKING TAPE VERDE 233 3/4X50 YD 3M</t>
  </si>
  <si>
    <t>ESTOPA PAQUETE ATLAS 400G</t>
  </si>
  <si>
    <t>CARRO RUBBERMAID 4091 UTILITY NEGRO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</si>
  <si>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</si>
  <si>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</si>
  <si>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</si>
  <si>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</si>
  <si>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</si>
  <si>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</si>
  <si>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</si>
  <si>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</si>
  <si>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</si>
  <si>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</si>
  <si>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</si>
  <si>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</si>
  <si>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 xml:space="preserve">ESTUCHE PROCTETOR P/ DISCO DURO </t>
  </si>
  <si>
    <t>IMPRESORA MULTIF. HP LASERJET PRO 400</t>
  </si>
  <si>
    <t>0134</t>
  </si>
  <si>
    <t>FOLDER 8.5 /14</t>
  </si>
  <si>
    <t>0135</t>
  </si>
  <si>
    <t>0136</t>
  </si>
  <si>
    <t>0137</t>
  </si>
  <si>
    <t xml:space="preserve">LIBRO RECOR </t>
  </si>
  <si>
    <t>0138</t>
  </si>
  <si>
    <t>PERFORADORA DE TRES HOYOS</t>
  </si>
  <si>
    <t>0139</t>
  </si>
  <si>
    <t xml:space="preserve">MARCADOR RESALTADOR DE COLORES </t>
  </si>
  <si>
    <t>0140</t>
  </si>
  <si>
    <t xml:space="preserve">BORRA DE LECHE </t>
  </si>
  <si>
    <t>0141</t>
  </si>
  <si>
    <t>CINTA ADHESIVA 2/50 CLEAR</t>
  </si>
  <si>
    <t>0142</t>
  </si>
  <si>
    <t>0143</t>
  </si>
  <si>
    <t>PORTA CLIX</t>
  </si>
  <si>
    <t>PORTA LAPIZ</t>
  </si>
  <si>
    <t xml:space="preserve">LAMINADORAS DE CARNE </t>
  </si>
  <si>
    <t>PEGAMENTO GEL UHU 50 ml</t>
  </si>
  <si>
    <t>PEGAMENTO LIQUIDO UHU 125 ml</t>
  </si>
  <si>
    <t>4/27/2019</t>
  </si>
  <si>
    <t>0144</t>
  </si>
  <si>
    <r>
      <t xml:space="preserve">       </t>
    </r>
    <r>
      <rPr>
        <sz val="18"/>
        <color theme="1"/>
        <rFont val="Monotype Corsiva"/>
        <family val="4"/>
      </rPr>
      <t>SERVICIO GEOLÓGICO NACIONAL</t>
    </r>
  </si>
  <si>
    <r>
      <t xml:space="preserve">  </t>
    </r>
    <r>
      <rPr>
        <b/>
        <sz val="12"/>
        <color theme="1"/>
        <rFont val="Times New Roman"/>
        <family val="1"/>
      </rPr>
      <t xml:space="preserve"> </t>
    </r>
  </si>
  <si>
    <t>AGEDA 15/2 AÑO 2020</t>
  </si>
  <si>
    <t>MEMORIA DDR3 4GB KINGSTON</t>
  </si>
  <si>
    <t>FUNDA #55 PLASTICA  PARA SAFACON</t>
  </si>
  <si>
    <t xml:space="preserve">  </t>
  </si>
  <si>
    <t>06/19/2020</t>
  </si>
  <si>
    <t>JABON LIQUIDO CUABA LIMAR GALON</t>
  </si>
  <si>
    <t>PAPEL TOALLA PARA COSINA MAR, GAVIOTA</t>
  </si>
  <si>
    <t>06/19/2010</t>
  </si>
  <si>
    <t>CAJAS DE CLIP BILLETERO ARTESCO 51MM</t>
  </si>
  <si>
    <t>CAJAS DE CLIP BILLETERO ARTESCO 32MM</t>
  </si>
  <si>
    <t>CAJAS DE CLIP BILLETERO ARTESCO 19MM</t>
  </si>
  <si>
    <t>CAJAS DE CLIP PEQUENO 10/1</t>
  </si>
  <si>
    <t>0145</t>
  </si>
  <si>
    <t>PAQ SEPARADOR DE CARPETA 10/1</t>
  </si>
  <si>
    <t>MARCADOR PERMANENTE NEGRO</t>
  </si>
  <si>
    <t>0146</t>
  </si>
  <si>
    <t>0147</t>
  </si>
  <si>
    <t>MARCADOR PERMANENTE AZUL</t>
  </si>
  <si>
    <t>PAPEL CARBON 81/2X11 NEGRO</t>
  </si>
  <si>
    <t>CORRECTOR LIQUIDO BLANCO T/B</t>
  </si>
  <si>
    <t>RESMA DE PAPEL HILO BLANCO  8/11</t>
  </si>
  <si>
    <t>0149</t>
  </si>
  <si>
    <t>CAJAS DE CLIP BILLETERO ARTESCO 25MM</t>
  </si>
  <si>
    <t>0150</t>
  </si>
  <si>
    <t>CAJAS DE BANDITAS DE GOMAS NO.18</t>
  </si>
  <si>
    <t>MARCADOR PERMANENTE ROJO</t>
  </si>
  <si>
    <t>RESMA 8 1/2 x 11</t>
  </si>
  <si>
    <t xml:space="preserve">                   Realizado por: </t>
  </si>
  <si>
    <t>16/032021</t>
  </si>
  <si>
    <t>RESMA DE PAPEL HILO AMARILLO  8/11</t>
  </si>
  <si>
    <t>CINTA ADHESIVA 2/100 CLEAR (GRANDES)</t>
  </si>
  <si>
    <t>REGLAS (PEQUENA)</t>
  </si>
  <si>
    <t>CARPETA BLANCA</t>
  </si>
  <si>
    <t>CARPETA AZUL</t>
  </si>
  <si>
    <t>MOUSE</t>
  </si>
  <si>
    <t>CAJA DE GRAPA GRANDE 23/13</t>
  </si>
  <si>
    <t>SACA GRAPA</t>
  </si>
  <si>
    <t>CAJA DE GRAPA 23/17</t>
  </si>
  <si>
    <t xml:space="preserve">COLA BLANCA </t>
  </si>
  <si>
    <t>BOLIGRAFO ROJO</t>
  </si>
  <si>
    <t>LIMPIA CRISTAL</t>
  </si>
  <si>
    <t>GALON</t>
  </si>
  <si>
    <t>ALCOHOL</t>
  </si>
  <si>
    <t>DESIFECTANTE</t>
  </si>
  <si>
    <t xml:space="preserve">GEL ANTIBACTERIAL </t>
  </si>
  <si>
    <t xml:space="preserve">JABON LIQUIDO DE MANO </t>
  </si>
  <si>
    <t>BOLIGRAFO PUNTA METALICA</t>
  </si>
  <si>
    <t>CERA PARA CONTAR</t>
  </si>
  <si>
    <t xml:space="preserve">ROLLO DE PAPEL SUMADORA </t>
  </si>
  <si>
    <t>DISPENSADOR</t>
  </si>
  <si>
    <t>BASE COMP</t>
  </si>
  <si>
    <t>REGLAS GRANDES</t>
  </si>
  <si>
    <t>CORRECTOR TIPO PENS</t>
  </si>
  <si>
    <t>LIBRETA RAYADA 8/1/2 X 11</t>
  </si>
  <si>
    <t>FUNDA 2x12</t>
  </si>
  <si>
    <t>UNID</t>
  </si>
  <si>
    <t>CARPETA   NEGRA</t>
  </si>
  <si>
    <t>COBER DE TABLET</t>
  </si>
  <si>
    <t>SOBRE DE CARTA DE HILO</t>
  </si>
  <si>
    <t>SOBRE DE CARTA BLANCO</t>
  </si>
  <si>
    <t xml:space="preserve">Espiral 12 CM </t>
  </si>
  <si>
    <t>Espiral 14 CM</t>
  </si>
  <si>
    <t>Espiral 25 CM</t>
  </si>
  <si>
    <t>20/04/2021</t>
  </si>
  <si>
    <t>LYSOL DESINF</t>
  </si>
  <si>
    <t>AEROSOL 19 OZ</t>
  </si>
  <si>
    <t>BANDEJA DE ESCRITORIO DE METAL  2/1 NEGRA</t>
  </si>
  <si>
    <t xml:space="preserve"> </t>
  </si>
  <si>
    <t>DISCO DURO DE 2,0 TERA SEAGATE</t>
  </si>
  <si>
    <t>236304</t>
  </si>
  <si>
    <t>PALA TRAMITINA 71</t>
  </si>
  <si>
    <t xml:space="preserve">PICO BELLOTA 36 pulg MANGO DE MADERA </t>
  </si>
  <si>
    <t xml:space="preserve"> Enc. Depto. Administrativo Financiero</t>
  </si>
  <si>
    <t>Fernando Gonzalez Sanchez</t>
  </si>
  <si>
    <t>Aprobado por :</t>
  </si>
  <si>
    <t>FUNDA DE LECHE EN POLVO FIRST CLASS 2.20 GRAMOS</t>
  </si>
  <si>
    <t>FUNDA DE MENTA DE CAFÉ COLOMBINA   100/1</t>
  </si>
  <si>
    <t>FRASCO CREMORA 35 OZ</t>
  </si>
  <si>
    <t>PAPEL TOALLA CENTER PULL JUMBO 6/1</t>
  </si>
  <si>
    <t>MISTOLIN FABULOSO FRAGANCIA 900ml</t>
  </si>
  <si>
    <t>EN ESPRAY BEEP 18 OZ.</t>
  </si>
  <si>
    <t>FUNDA 28X35 30 GALONES CALIBRE 120</t>
  </si>
  <si>
    <t>FUNDA 18X22</t>
  </si>
  <si>
    <t>1/12/20210</t>
  </si>
  <si>
    <t>ATOMIZADOR SPRAY 32 OZ</t>
  </si>
  <si>
    <t xml:space="preserve">ETIQUETAS AUTOADHESIVAS PARA FOLDER  LABELS </t>
  </si>
  <si>
    <t xml:space="preserve">ARTICULO FERRETERO </t>
  </si>
  <si>
    <t>46181528</t>
  </si>
  <si>
    <t xml:space="preserve">CAPAS IMPERMIABLES </t>
  </si>
  <si>
    <t>31162402</t>
  </si>
  <si>
    <t xml:space="preserve">LLAVINES PARA PUERTAS </t>
  </si>
  <si>
    <t xml:space="preserve">CAJA DE HERRAMIENTAS </t>
  </si>
  <si>
    <t xml:space="preserve">CHALECOS REFLECTIVOS </t>
  </si>
  <si>
    <t xml:space="preserve">BOMBILLO DE BAJO CONSUMO +2 DE 13W CONSUMO </t>
  </si>
  <si>
    <t xml:space="preserve">EXTENCION ELECTRICA 14/3 DE 15 PIES, COLOR MAMEY </t>
  </si>
  <si>
    <t xml:space="preserve"> TONNER Y CARTUCHOS </t>
  </si>
  <si>
    <t>CARTUCHO 711CZ  132A AMARILLO</t>
  </si>
  <si>
    <t xml:space="preserve">CARTUCHO 711CZ  131A ROJO </t>
  </si>
  <si>
    <t xml:space="preserve">CARTUCHO 711CZ  130   AZUL </t>
  </si>
  <si>
    <t>CARTUCHO 711CZ  133A NEGRO</t>
  </si>
  <si>
    <t>TONER HP 954XL N9484A  NEGRO</t>
  </si>
  <si>
    <t>TONER HP 954XL N9472A  AZUL</t>
  </si>
  <si>
    <t>0055</t>
  </si>
  <si>
    <t>TONER HP 954XL N9480A  AMARILLO</t>
  </si>
  <si>
    <t>TONER HP 954XL N9476A  ROJO</t>
  </si>
  <si>
    <t xml:space="preserve">TONER CANON 132 CB543A ROJO </t>
  </si>
  <si>
    <t>TONER CANON 132 CB542A AMARILLO</t>
  </si>
  <si>
    <t>TONER CANON 132 CB541A AZUL</t>
  </si>
  <si>
    <t>TONER CANON 132 CB540A NEGRO</t>
  </si>
  <si>
    <t>MEMORIA DDR4 8GB 2666MHZ PN3-12800 NON-ECC</t>
  </si>
  <si>
    <t>MEMORIA USB 32GB DATA TRAVELER  SE9</t>
  </si>
  <si>
    <t>MEMORIA USB 128GB DATA TRAVELER  SE9</t>
  </si>
  <si>
    <t xml:space="preserve">SACAPUNTA ELECTRICO BLACK </t>
  </si>
  <si>
    <t>CARPETAS DE 3 HOYOS 1,5  C/C  COLOR AZUL</t>
  </si>
  <si>
    <t>DISCO DURO DE 5 TB</t>
  </si>
  <si>
    <t>CABLE ADAPTADOR VG DE 9,8 PIE</t>
  </si>
  <si>
    <t>MAUSE M 190 INALAMBRICO OPTIMO RECEPTOR USB</t>
  </si>
  <si>
    <t xml:space="preserve">DISCO DURO USB 2TB </t>
  </si>
  <si>
    <t>ROLLO DE PAPEL 36*150P/PLOTER CONO 2PULG.</t>
  </si>
  <si>
    <t>106</t>
  </si>
  <si>
    <t>047</t>
  </si>
  <si>
    <t>CAMARA WEB LOGITEC SC902S</t>
  </si>
  <si>
    <t>RETARDADOR DE PINTURA</t>
  </si>
  <si>
    <t>TONER HP410A       CF411A AZUL</t>
  </si>
  <si>
    <t>TONER HP410A       CF412A AMARILLO</t>
  </si>
  <si>
    <t xml:space="preserve">TONER HP410A       CF413A ROJO </t>
  </si>
  <si>
    <t>TONER HP305A    CE413A ROJO</t>
  </si>
  <si>
    <t xml:space="preserve">TONER HP305A    CE412A AMARILLO </t>
  </si>
  <si>
    <t xml:space="preserve">TONER HP305A    CE411A AZUL </t>
  </si>
  <si>
    <t>TONER HP305A    CE41OA NEGRO</t>
  </si>
  <si>
    <t xml:space="preserve">TONER HP130A      CF351A  AZUL </t>
  </si>
  <si>
    <t xml:space="preserve">TONER HP130A      CF352A  AMARILLO </t>
  </si>
  <si>
    <t>TONER HP130A      CF350A  NEGRO</t>
  </si>
  <si>
    <t>TONER  HP130A     CF353A  ROJO</t>
  </si>
  <si>
    <t>TONER HP126A      CE311A  AZUL</t>
  </si>
  <si>
    <t>TONER HP126A      CE312A  AMARILLO</t>
  </si>
  <si>
    <t>TONER HP126A      CE313A  ROJO</t>
  </si>
  <si>
    <t>TONER HP126A      CE310A  NEGRO</t>
  </si>
  <si>
    <t>059</t>
  </si>
  <si>
    <t>TONER LEXMARK   X463  NEGRO</t>
  </si>
  <si>
    <t>TONER LEXMARK   E260  NEGRO</t>
  </si>
  <si>
    <t>59</t>
  </si>
  <si>
    <t>TONER HP128A   CE320A  NEGRO</t>
  </si>
  <si>
    <t>TONER HP128A   CE323A  ROJO</t>
  </si>
  <si>
    <t>TONER HP128A   CE321A  AZUL</t>
  </si>
  <si>
    <t>TONER HP128A   CE322A  AMARILLO</t>
  </si>
  <si>
    <t>TONER HP653A    CF320A  NEGRO</t>
  </si>
  <si>
    <t>TONER HP653A    CF321A  AZUL</t>
  </si>
  <si>
    <t>TONER HP653A    CF322A  AMARILLO</t>
  </si>
  <si>
    <t>TONER HP653A    CF320A  ROJO</t>
  </si>
  <si>
    <t>TONER HP125A    CB540  NEGRO</t>
  </si>
  <si>
    <t>TONER HP125A    CB541  AZUL</t>
  </si>
  <si>
    <t>TONER HP125A    CB542  AMARILLO</t>
  </si>
  <si>
    <t>TONER HP125A    CB543  ROJO</t>
  </si>
  <si>
    <t>TONER HP131A    CF210  NEGRO</t>
  </si>
  <si>
    <t>TONER HP131A    CF211  AZUL</t>
  </si>
  <si>
    <t>TONER HP131A    CF212  AMARILLO</t>
  </si>
  <si>
    <t>TONER HP131A    CF213  ROJO</t>
  </si>
  <si>
    <t>CARTUCHO HP 60  NEGRO </t>
  </si>
  <si>
    <t>CARTUCHO HP 60  COLOR  </t>
  </si>
  <si>
    <t>CARTUCHO HP 22  NEGRO </t>
  </si>
  <si>
    <t>CARTUCHO HP 22  COLOR  </t>
  </si>
  <si>
    <t>CARTUCHO HP 15  NEGRO </t>
  </si>
  <si>
    <t>CARTUCHO HP 15  COLOR  </t>
  </si>
  <si>
    <t>CARTUCHO HP 920XL     NEGRO </t>
  </si>
  <si>
    <t>CARTUCHO HP 920 XL    AZUL  </t>
  </si>
  <si>
    <t>CARTUCHO HP 920 XL    ROJO </t>
  </si>
  <si>
    <t>CARTUCHO HP 920XL     AMARILLO   </t>
  </si>
  <si>
    <t>CARTUCHO HP 711         NEGRO </t>
  </si>
  <si>
    <t>CARTUCHO HP 711         AZUL  </t>
  </si>
  <si>
    <t>CARTUCHO HP 711         ROJO </t>
  </si>
  <si>
    <t>CARTUCHO HP 711         AMARILLO   </t>
  </si>
  <si>
    <t>CARTUCHO HP 954         NEGRO </t>
  </si>
  <si>
    <t>CARTUCHO HP 954         AZUL  </t>
  </si>
  <si>
    <t>CARTUCHO HP 954         ROJO </t>
  </si>
  <si>
    <t>CARTUCHO HP 954        AMARILLO   </t>
  </si>
  <si>
    <t>TONER HP410A       CF410A NEGRO</t>
  </si>
  <si>
    <r>
      <rPr>
        <b/>
        <sz val="10"/>
        <color theme="1"/>
        <rFont val="Calibri"/>
        <family val="2"/>
        <scheme val="minor"/>
      </rPr>
      <t>Av. Winston Churchill No. 75 
Edificio “J. F. Martínez”, 3er. Piso, Piantini
Santo Domingo, República Dominicana 
Teléfono: 809-732-0363</t>
    </r>
    <r>
      <rPr>
        <sz val="10"/>
        <color theme="1"/>
        <rFont val="Calibri"/>
        <family val="2"/>
        <scheme val="minor"/>
      </rPr>
      <t xml:space="preserve">   
</t>
    </r>
    <r>
      <rPr>
        <b/>
        <sz val="10"/>
        <color theme="1"/>
        <rFont val="Calibri"/>
        <family val="2"/>
        <scheme val="minor"/>
      </rPr>
      <t>E-Mail:</t>
    </r>
    <r>
      <rPr>
        <sz val="10"/>
        <color theme="1"/>
        <rFont val="Calibri"/>
        <family val="2"/>
        <scheme val="minor"/>
      </rPr>
      <t xml:space="preserve">  </t>
    </r>
    <r>
      <rPr>
        <sz val="10"/>
        <color theme="8" tint="-0.249977111117893"/>
        <rFont val="Calibri"/>
        <family val="2"/>
        <scheme val="minor"/>
      </rPr>
      <t xml:space="preserve">clalane@sgn.gob.do 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Web Site: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8" tint="-0.249977111117893"/>
        <rFont val="Calibri"/>
        <family val="2"/>
        <scheme val="minor"/>
      </rPr>
      <t>www.sgn.gob.do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RNC: 430098329</t>
    </r>
    <r>
      <rPr>
        <sz val="11"/>
        <color theme="1"/>
        <rFont val="Calibri"/>
        <family val="2"/>
        <scheme val="minor"/>
      </rPr>
      <t xml:space="preserve">
</t>
    </r>
  </si>
  <si>
    <t xml:space="preserve"> inicial </t>
  </si>
  <si>
    <t>DETERGENTE EN POLVO 30 LIBRA</t>
  </si>
  <si>
    <t>SACO</t>
  </si>
  <si>
    <t>135</t>
  </si>
  <si>
    <t>DECALIN</t>
  </si>
  <si>
    <t>PIEDRA DE OLOR PARA INODORO</t>
  </si>
  <si>
    <t>25/5/20220</t>
  </si>
  <si>
    <t>147</t>
  </si>
  <si>
    <t>SCANER XWEROX DUPLEX 600*600</t>
  </si>
  <si>
    <t xml:space="preserve">      RELACION DE INVETARIO DE MATERIAL GASTABLE, TRIMESTRE JULIO  / SEPTIEMBRE / 2022</t>
  </si>
  <si>
    <t xml:space="preserve">      RELACION DE INVETARIO DE MATERIAL GASTABLE, TRIMESTRE JULIO /SEPTIEMBRE / 2022</t>
  </si>
  <si>
    <t>5611204</t>
  </si>
  <si>
    <t xml:space="preserve">SILLONES EJECUTIVOS COLOR NEGRO </t>
  </si>
  <si>
    <t xml:space="preserve">AMARIO DE METAL DE OFICINA COLOR GRIS </t>
  </si>
  <si>
    <t>24112405</t>
  </si>
  <si>
    <t>PANELES DIVISOR FACILITY 1,50m</t>
  </si>
  <si>
    <t xml:space="preserve">MOLDURA FACILITY 1,50m intalado en el panel </t>
  </si>
  <si>
    <t xml:space="preserve">MOLDURA FACILITY 1,50m intalado en la pared </t>
  </si>
  <si>
    <t xml:space="preserve">GANCHO UNIVERSAL PARA TOPE </t>
  </si>
  <si>
    <t>26111702</t>
  </si>
  <si>
    <t>PILA RECARGABLE DOBLE AA 4/1</t>
  </si>
  <si>
    <t>LAMPARA   LED T8/9W</t>
  </si>
  <si>
    <t>40141610</t>
  </si>
  <si>
    <t xml:space="preserve">JUEGO DE FLOTADORES PARA INODORO </t>
  </si>
  <si>
    <t>40141702</t>
  </si>
  <si>
    <t xml:space="preserve">MECLADORA PARA COCINA DE DOS ENTRADA </t>
  </si>
  <si>
    <t xml:space="preserve">MECLADORA PARA BAÑO DE UNA  ENTRADA </t>
  </si>
  <si>
    <t>55121617</t>
  </si>
  <si>
    <t xml:space="preserve">CINTA ADHESIVA GRIS </t>
  </si>
  <si>
    <t>12171501</t>
  </si>
  <si>
    <t xml:space="preserve">PINTURA ACRILICA COLOR BLANCO HUESO </t>
  </si>
  <si>
    <t>31162702</t>
  </si>
  <si>
    <t xml:space="preserve">RESBALADORES PARA SILLAS SECRETARIALES </t>
  </si>
  <si>
    <t>31162407</t>
  </si>
  <si>
    <t xml:space="preserve">LLAVIN CIRCULAR </t>
  </si>
  <si>
    <t xml:space="preserve">CANDADO MEDIANO CON SU LLAVE </t>
  </si>
  <si>
    <t xml:space="preserve">AZUCAR DE DIETA LIQUIDA </t>
  </si>
  <si>
    <t>CAJA</t>
  </si>
  <si>
    <t>47131803</t>
  </si>
  <si>
    <t xml:space="preserve">REMOVERDOR DE MANCHA PAARA PISO </t>
  </si>
  <si>
    <t>47131603</t>
  </si>
  <si>
    <t xml:space="preserve">BRILLO VERDE </t>
  </si>
  <si>
    <t xml:space="preserve">BRILLO GORDO </t>
  </si>
  <si>
    <t>CARPETA  TIPO TABLA CON FIANZA METALICA 9*14 A4</t>
  </si>
  <si>
    <t>007</t>
  </si>
  <si>
    <t>POSTIP 3*3</t>
  </si>
  <si>
    <t>140</t>
  </si>
  <si>
    <t>MEMORIA USB 64GB DATA TRAVELER  SE9</t>
  </si>
  <si>
    <t xml:space="preserve">                                  Auxiliar de Almacen               </t>
  </si>
  <si>
    <t>Carlos Peña Lalane</t>
  </si>
  <si>
    <t xml:space="preserve"> TONER CANON 119 NEGRO </t>
  </si>
  <si>
    <t>DISCO DURO DE 4 TB</t>
  </si>
  <si>
    <t>PAQUETE DE SEÑALIZADORES DE FIRMA TIPO FLECHA</t>
  </si>
  <si>
    <t>15/8/20220</t>
  </si>
  <si>
    <t xml:space="preserve">CAJA DE JUEGOS DE COLORES LARGOS </t>
  </si>
  <si>
    <t>CAJA DE JUEGOS DE COLORES PEPS 48/1</t>
  </si>
  <si>
    <t xml:space="preserve">CABLE USB TIPA A MACHO /HEMBRA DE 20 PIES </t>
  </si>
  <si>
    <t xml:space="preserve">PAQUETE DE LAMINA PARA ENCUADERNAR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</si>
</sst>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4.5"/>
      <name val="Arial"/>
      <family val="2"/>
    </font>
    <font>
      <sz val="13.5"/>
      <name val="Arial"/>
      <family val="2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222222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Monotype Corsiva"/>
      <family val="4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4" fontId="6" fillId="0" borderId="3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4" fontId="6" fillId="0" borderId="4" xfId="0" applyNumberFormat="1" applyFont="1" applyBorder="1" applyAlignment="1">
      <alignment horizontal="left" vertical="top" wrapText="1"/>
    </xf>
    <xf numFmtId="14" fontId="14" fillId="0" borderId="1" xfId="0" applyNumberFormat="1" applyFont="1" applyBorder="1" applyAlignment="1">
      <alignment horizontal="left" vertical="top"/>
    </xf>
    <xf numFmtId="0" fontId="0" fillId="3" borderId="5" xfId="0" applyFill="1" applyBorder="1"/>
    <xf numFmtId="0" fontId="0" fillId="3" borderId="6" xfId="0" applyFill="1" applyBorder="1"/>
    <xf numFmtId="0" fontId="3" fillId="3" borderId="6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/>
    <xf numFmtId="0" fontId="20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14" fontId="14" fillId="0" borderId="3" xfId="0" applyNumberFormat="1" applyFont="1" applyBorder="1"/>
    <xf numFmtId="0" fontId="4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14" fontId="6" fillId="0" borderId="2" xfId="0" applyNumberFormat="1" applyFont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/>
    <xf numFmtId="0" fontId="23" fillId="0" borderId="0" xfId="0" applyFont="1" applyBorder="1"/>
    <xf numFmtId="0" fontId="23" fillId="0" borderId="0" xfId="0" applyFont="1"/>
    <xf numFmtId="0" fontId="23" fillId="2" borderId="0" xfId="0" applyFont="1" applyFill="1" applyBorder="1"/>
    <xf numFmtId="0" fontId="23" fillId="2" borderId="0" xfId="0" applyFont="1" applyFill="1"/>
    <xf numFmtId="0" fontId="23" fillId="2" borderId="1" xfId="0" applyFont="1" applyFill="1" applyBorder="1"/>
    <xf numFmtId="49" fontId="13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4" fontId="24" fillId="2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left" vertical="top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  <xf numFmtId="0" fontId="24" fillId="2" borderId="0" xfId="0" applyFont="1" applyFill="1" applyBorder="1"/>
    <xf numFmtId="0" fontId="24" fillId="2" borderId="0" xfId="0" applyFont="1" applyFill="1"/>
    <xf numFmtId="0" fontId="24" fillId="2" borderId="0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/>
    <xf numFmtId="4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/>
    <xf numFmtId="14" fontId="13" fillId="2" borderId="1" xfId="0" applyNumberFormat="1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/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4" fontId="0" fillId="3" borderId="11" xfId="0" applyNumberForma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24" fillId="2" borderId="1" xfId="0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0" applyFont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4" fontId="14" fillId="0" borderId="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4" fontId="6" fillId="0" borderId="3" xfId="0" applyNumberFormat="1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left" vertical="center" wrapText="1"/>
    </xf>
    <xf numFmtId="14" fontId="14" fillId="2" borderId="1" xfId="0" applyNumberFormat="1" applyFont="1" applyFill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left" vertical="center"/>
    </xf>
    <xf numFmtId="0" fontId="0" fillId="3" borderId="6" xfId="0" applyFill="1" applyBorder="1" applyAlignment="1">
      <alignment vertical="center"/>
    </xf>
    <xf numFmtId="0" fontId="6" fillId="2" borderId="3" xfId="0" applyFont="1" applyFill="1" applyBorder="1" applyAlignment="1">
      <alignment horizontal="left" vertical="top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10" xfId="0" applyFont="1" applyFill="1" applyBorder="1" applyAlignment="1">
      <alignment vertical="center"/>
    </xf>
    <xf numFmtId="0" fontId="28" fillId="4" borderId="13" xfId="0" applyFont="1" applyFill="1" applyBorder="1" applyAlignment="1">
      <alignment horizontal="center" vertical="center" wrapText="1"/>
    </xf>
    <xf numFmtId="0" fontId="28" fillId="4" borderId="14" xfId="0" applyFont="1" applyFill="1" applyBorder="1" applyAlignment="1">
      <alignment horizontal="left" vertical="center" wrapText="1"/>
    </xf>
    <xf numFmtId="0" fontId="29" fillId="4" borderId="14" xfId="0" applyFont="1" applyFill="1" applyBorder="1" applyAlignment="1">
      <alignment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26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 wrapText="1"/>
    </xf>
    <xf numFmtId="4" fontId="26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3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left"/>
    </xf>
    <xf numFmtId="0" fontId="32" fillId="2" borderId="3" xfId="0" applyFont="1" applyFill="1" applyBorder="1"/>
    <xf numFmtId="0" fontId="32" fillId="2" borderId="1" xfId="0" applyFont="1" applyFill="1" applyBorder="1"/>
    <xf numFmtId="0" fontId="24" fillId="2" borderId="1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3" fillId="2" borderId="3" xfId="0" applyFont="1" applyFill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14" fontId="14" fillId="0" borderId="3" xfId="0" applyNumberFormat="1" applyFont="1" applyBorder="1" applyAlignment="1">
      <alignment horizontal="left" vertic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0" fillId="0" borderId="0" xfId="0" applyFill="1"/>
    <xf numFmtId="0" fontId="24" fillId="0" borderId="0" xfId="0" applyFont="1" applyFill="1"/>
    <xf numFmtId="0" fontId="0" fillId="0" borderId="0" xfId="0" applyFont="1" applyFill="1"/>
    <xf numFmtId="0" fontId="0" fillId="2" borderId="4" xfId="0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0" fillId="2" borderId="0" xfId="0" applyFont="1" applyFill="1" applyBorder="1" applyAlignment="1">
      <alignment wrapText="1"/>
    </xf>
    <xf numFmtId="0" fontId="3" fillId="5" borderId="7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11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 wrapText="1"/>
    </xf>
    <xf numFmtId="4" fontId="5" fillId="5" borderId="6" xfId="0" applyNumberFormat="1" applyFont="1" applyFill="1" applyBorder="1" applyAlignment="1">
      <alignment horizontal="center" vertical="center" wrapText="1"/>
    </xf>
    <xf numFmtId="4" fontId="3" fillId="5" borderId="6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top" wrapText="1"/>
    </xf>
    <xf numFmtId="49" fontId="6" fillId="5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/>
    </xf>
    <xf numFmtId="0" fontId="0" fillId="5" borderId="3" xfId="0" applyFill="1" applyBorder="1"/>
    <xf numFmtId="0" fontId="3" fillId="5" borderId="3" xfId="0" applyFont="1" applyFill="1" applyBorder="1" applyAlignment="1">
      <alignment horizontal="center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14" fontId="6" fillId="5" borderId="5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0" fillId="5" borderId="5" xfId="0" applyFill="1" applyBorder="1"/>
    <xf numFmtId="49" fontId="13" fillId="5" borderId="6" xfId="0" applyNumberFormat="1" applyFont="1" applyFill="1" applyBorder="1" applyAlignment="1">
      <alignment horizontal="center" vertical="center" wrapText="1"/>
    </xf>
    <xf numFmtId="4" fontId="9" fillId="5" borderId="11" xfId="0" applyNumberFormat="1" applyFont="1" applyFill="1" applyBorder="1" applyAlignment="1">
      <alignment horizontal="center" wrapText="1"/>
    </xf>
    <xf numFmtId="4" fontId="9" fillId="5" borderId="11" xfId="0" applyNumberFormat="1" applyFont="1" applyFill="1" applyBorder="1" applyAlignment="1">
      <alignment horizontal="center" vertical="center" wrapText="1"/>
    </xf>
    <xf numFmtId="4" fontId="9" fillId="5" borderId="9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left" vertical="top" wrapText="1"/>
    </xf>
    <xf numFmtId="49" fontId="13" fillId="5" borderId="1" xfId="0" applyNumberFormat="1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4" fontId="24" fillId="0" borderId="0" xfId="0" applyNumberFormat="1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left" vertical="center" wrapText="1"/>
    </xf>
    <xf numFmtId="0" fontId="29" fillId="4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vertical="center" wrapText="1"/>
    </xf>
    <xf numFmtId="4" fontId="24" fillId="5" borderId="1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left"/>
    </xf>
    <xf numFmtId="0" fontId="24" fillId="2" borderId="3" xfId="0" applyFont="1" applyFill="1" applyBorder="1"/>
    <xf numFmtId="0" fontId="24" fillId="2" borderId="1" xfId="0" applyFont="1" applyFill="1" applyBorder="1" applyAlignment="1">
      <alignment horizontal="left" vertical="center"/>
    </xf>
    <xf numFmtId="4" fontId="35" fillId="5" borderId="1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4" fillId="5" borderId="8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34" fillId="5" borderId="5" xfId="0" applyFont="1" applyFill="1" applyBorder="1" applyAlignment="1">
      <alignment horizontal="center" vertical="center" wrapText="1"/>
    </xf>
    <xf numFmtId="0" fontId="34" fillId="5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2670499</xdr:colOff>
      <xdr:row>0</xdr:row>
      <xdr:rowOff>90121</xdr:rowOff>
    </xdr:from>
    <xdr:to>
      <xdr:col>6</xdr:col>
      <xdr:colOff>893884</xdr:colOff>
      <xdr:row>6</xdr:row>
      <xdr:rowOff>118696</xdr:rowOff>
    </xdr:to>
    <xdr:pic>
      <xdr:nvPicPr>
        <xdr:cNvPr id="4" name="Imagen 4" descr="download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6403" y="90121"/>
          <a:ext cx="1908827" cy="1208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80596</xdr:colOff>
      <xdr:row>0</xdr:row>
      <xdr:rowOff>117961</xdr:rowOff>
    </xdr:from>
    <xdr:to>
      <xdr:col>4</xdr:col>
      <xdr:colOff>820615</xdr:colOff>
      <xdr:row>6</xdr:row>
      <xdr:rowOff>175845</xdr:rowOff>
    </xdr:to>
    <xdr:grpSp>
      <xdr:nvGrpSpPr>
        <xdr:cNvPr id="1037" name="Group 13">
          <a:extLst>
            <a:ext uri="{FF2B5EF4-FFF2-40B4-BE49-F238E27FC236}">
              <a16:creationId xmlns="" xmlns:a16="http://schemas.microsoft.com/office/drawing/2014/main" id="{00000000-0008-0000-0000-00000D040000}"/>
            </a:ext>
          </a:extLst>
        </xdr:cNvPr>
        <xdr:cNvGrpSpPr>
          <a:grpSpLocks/>
        </xdr:cNvGrpSpPr>
      </xdr:nvGrpSpPr>
      <xdr:grpSpPr bwMode="auto">
        <a:xfrm>
          <a:off x="227134" y="117961"/>
          <a:ext cx="2989385" cy="1237519"/>
          <a:chOff x="1199" y="528"/>
          <a:chExt cx="3571" cy="1230"/>
        </a:xfrm>
      </xdr:grpSpPr>
      <xdr:pic>
        <xdr:nvPicPr>
          <xdr:cNvPr id="18" name="Imagen 17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Imagen 18">
            <a:extLst>
              <a:ext uri="{FF2B5EF4-FFF2-40B4-BE49-F238E27FC236}">
                <a16:creationId xmlns=""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8" name="AutoShape 14">
            <a:extLst>
              <a:ext uri="{FF2B5EF4-FFF2-40B4-BE49-F238E27FC236}">
                <a16:creationId xmlns="" xmlns:a16="http://schemas.microsoft.com/office/drawing/2014/main" id="{00000000-0008-0000-0000-00000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803183</xdr:colOff>
      <xdr:row>0</xdr:row>
      <xdr:rowOff>172810</xdr:rowOff>
    </xdr:from>
    <xdr:to>
      <xdr:col>5</xdr:col>
      <xdr:colOff>39461</xdr:colOff>
      <xdr:row>5</xdr:row>
      <xdr:rowOff>201385</xdr:rowOff>
    </xdr:to>
    <xdr:pic>
      <xdr:nvPicPr>
        <xdr:cNvPr id="2" name="Imagen 4" descr="download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9504" y="172810"/>
          <a:ext cx="1780814" cy="1049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68036</xdr:colOff>
      <xdr:row>0</xdr:row>
      <xdr:rowOff>134710</xdr:rowOff>
    </xdr:from>
    <xdr:to>
      <xdr:col>3</xdr:col>
      <xdr:colOff>455840</xdr:colOff>
      <xdr:row>5</xdr:row>
      <xdr:rowOff>77561</xdr:rowOff>
    </xdr:to>
    <xdr:grpSp>
      <xdr:nvGrpSpPr>
        <xdr:cNvPr id="3" name="Group 1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68036" y="134710"/>
          <a:ext cx="2694215" cy="963387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AutoShape 14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P271"/>
  <sheetViews>
    <sheetView tabSelected="1" topLeftCell="A220" zoomScale="130" zoomScaleNormal="130" workbookViewId="0">
      <selection activeCell="E227" sqref="E227"/>
    </sheetView>
  </sheetViews>
  <sheetFormatPr baseColWidth="10" defaultRowHeight="15" x14ac:dyDescent="0.25"/>
  <cols>
    <col min="1" max="1" width="2.140625" customWidth="1"/>
    <col min="2" max="2" width="10.85546875" customWidth="1"/>
    <col min="3" max="3" width="11.42578125" style="79" customWidth="1"/>
    <col min="4" max="4" width="11.42578125" style="101" customWidth="1"/>
    <col min="5" max="5" width="54" customWidth="1"/>
    <col min="6" max="6" width="1.28515625" customWidth="1"/>
    <col min="7" max="7" width="14.5703125" style="79" customWidth="1"/>
    <col min="8" max="8" width="6.42578125" style="79" customWidth="1"/>
    <col min="9" max="9" width="11.28515625" style="79" customWidth="1"/>
    <col min="10" max="10" width="11.42578125" style="79"/>
    <col min="11" max="12" width="11.42578125" style="79" customWidth="1"/>
    <col min="13" max="13" width="13.28515625" style="79" customWidth="1"/>
    <col min="14" max="14" width="11.42578125" style="79" customWidth="1"/>
    <col min="15" max="15" width="13.5703125" style="79" customWidth="1"/>
    <col min="16" max="17" width="11.42578125" hidden="1" customWidth="1"/>
  </cols>
  <sheetData>
    <row r="1" spans="2:17" ht="18" customHeight="1" x14ac:dyDescent="0.25">
      <c r="B1" s="1" t="s">
        <v>29</v>
      </c>
      <c r="C1" s="1"/>
      <c r="D1" s="1"/>
      <c r="E1" s="1"/>
      <c r="J1" s="242" t="s">
        <v>392</v>
      </c>
      <c r="K1" s="242"/>
      <c r="L1" s="242"/>
      <c r="M1" s="242"/>
      <c r="N1" s="242"/>
      <c r="O1" s="242"/>
      <c r="P1" s="35"/>
      <c r="Q1" s="35"/>
    </row>
    <row r="2" spans="2:17" x14ac:dyDescent="0.25">
      <c r="J2" s="242"/>
      <c r="K2" s="242"/>
      <c r="L2" s="242"/>
      <c r="M2" s="242"/>
      <c r="N2" s="242"/>
      <c r="O2" s="242"/>
      <c r="P2" s="35"/>
      <c r="Q2" s="35"/>
    </row>
    <row r="3" spans="2:17" ht="15" customHeight="1" x14ac:dyDescent="0.25">
      <c r="B3" s="2" t="s">
        <v>30</v>
      </c>
      <c r="C3" s="2"/>
      <c r="D3" s="2"/>
      <c r="E3" s="2"/>
      <c r="J3" s="242"/>
      <c r="K3" s="242"/>
      <c r="L3" s="242"/>
      <c r="M3" s="242"/>
      <c r="N3" s="242"/>
      <c r="O3" s="242"/>
      <c r="P3" s="35"/>
      <c r="Q3" s="35"/>
    </row>
    <row r="4" spans="2:17" x14ac:dyDescent="0.25">
      <c r="J4" s="242"/>
      <c r="K4" s="242"/>
      <c r="L4" s="242"/>
      <c r="M4" s="242"/>
      <c r="N4" s="242"/>
      <c r="O4" s="242"/>
      <c r="P4" s="35"/>
      <c r="Q4" s="35"/>
    </row>
    <row r="5" spans="2:17" x14ac:dyDescent="0.25">
      <c r="J5" s="242"/>
      <c r="K5" s="242"/>
      <c r="L5" s="242"/>
      <c r="M5" s="242"/>
      <c r="N5" s="242"/>
      <c r="O5" s="242"/>
      <c r="P5" s="35"/>
      <c r="Q5" s="35"/>
    </row>
    <row r="6" spans="2:17" x14ac:dyDescent="0.25">
      <c r="J6" s="242"/>
      <c r="K6" s="242"/>
      <c r="L6" s="242"/>
      <c r="M6" s="242"/>
      <c r="N6" s="242"/>
      <c r="O6" s="242"/>
      <c r="P6" s="35"/>
      <c r="Q6" s="35"/>
    </row>
    <row r="7" spans="2:17" ht="15" customHeight="1" x14ac:dyDescent="0.25">
      <c r="C7" s="2"/>
      <c r="D7" s="2"/>
      <c r="E7" s="2"/>
      <c r="J7" s="242"/>
      <c r="K7" s="242"/>
      <c r="L7" s="242"/>
      <c r="M7" s="242"/>
      <c r="N7" s="242"/>
      <c r="O7" s="242"/>
      <c r="P7" s="35"/>
      <c r="Q7" s="35"/>
    </row>
    <row r="8" spans="2:17" ht="15" customHeight="1" x14ac:dyDescent="0.25">
      <c r="B8" s="249" t="s">
        <v>213</v>
      </c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</row>
    <row r="9" spans="2:17" ht="15" customHeight="1" x14ac:dyDescent="0.25">
      <c r="B9" s="2" t="s">
        <v>31</v>
      </c>
      <c r="C9" s="2" t="s">
        <v>129</v>
      </c>
      <c r="D9" s="2"/>
      <c r="F9" s="15"/>
      <c r="G9" s="29"/>
      <c r="H9" s="29"/>
      <c r="I9" s="84"/>
      <c r="J9" s="84"/>
      <c r="K9" s="85"/>
      <c r="L9" s="29"/>
      <c r="M9" s="87"/>
      <c r="N9" s="87"/>
    </row>
    <row r="10" spans="2:17" ht="9.75" customHeight="1" x14ac:dyDescent="0.25">
      <c r="B10" s="2"/>
      <c r="C10" s="2"/>
      <c r="D10" s="2"/>
      <c r="F10" s="15"/>
      <c r="G10" s="29"/>
      <c r="H10" s="29"/>
      <c r="I10" s="84"/>
      <c r="J10" s="84"/>
      <c r="K10" s="85"/>
      <c r="L10" s="29"/>
      <c r="M10" s="87"/>
      <c r="N10" s="87"/>
    </row>
    <row r="11" spans="2:17" ht="15.75" customHeight="1" x14ac:dyDescent="0.25">
      <c r="B11" s="248" t="s">
        <v>402</v>
      </c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</row>
    <row r="12" spans="2:17" ht="7.5" customHeight="1" thickBot="1" x14ac:dyDescent="0.3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2:17" ht="9" customHeight="1" thickBot="1" x14ac:dyDescent="0.3">
      <c r="B13" s="31" t="s">
        <v>42</v>
      </c>
      <c r="C13" s="31" t="s">
        <v>40</v>
      </c>
      <c r="D13" s="31" t="s">
        <v>42</v>
      </c>
      <c r="E13" s="243" t="s">
        <v>53</v>
      </c>
      <c r="F13" s="32"/>
      <c r="G13" s="33" t="s">
        <v>0</v>
      </c>
      <c r="H13" s="255" t="s">
        <v>1</v>
      </c>
      <c r="I13" s="256"/>
      <c r="J13" s="256"/>
      <c r="K13" s="256"/>
      <c r="L13" s="256"/>
      <c r="M13" s="256"/>
      <c r="N13" s="256"/>
      <c r="O13" s="257"/>
    </row>
    <row r="14" spans="2:17" ht="15.75" thickBot="1" x14ac:dyDescent="0.3">
      <c r="B14" s="31" t="s">
        <v>135</v>
      </c>
      <c r="C14" s="31" t="s">
        <v>41</v>
      </c>
      <c r="D14" s="31" t="s">
        <v>137</v>
      </c>
      <c r="E14" s="244"/>
      <c r="F14" s="32"/>
      <c r="G14" s="34" t="s">
        <v>54</v>
      </c>
      <c r="H14" s="178" t="s">
        <v>393</v>
      </c>
      <c r="I14" s="179" t="s">
        <v>2</v>
      </c>
      <c r="J14" s="177" t="s">
        <v>3</v>
      </c>
      <c r="K14" s="179" t="s">
        <v>4</v>
      </c>
      <c r="L14" s="177" t="s">
        <v>33</v>
      </c>
      <c r="M14" s="180" t="s">
        <v>34</v>
      </c>
      <c r="N14" s="177" t="s">
        <v>32</v>
      </c>
      <c r="O14" s="179" t="s">
        <v>5</v>
      </c>
    </row>
    <row r="15" spans="2:17" ht="15.75" customHeight="1" thickBot="1" x14ac:dyDescent="0.3">
      <c r="B15" s="190"/>
      <c r="C15" s="191"/>
      <c r="D15" s="250" t="s">
        <v>138</v>
      </c>
      <c r="E15" s="250"/>
      <c r="F15" s="192"/>
      <c r="G15" s="193"/>
      <c r="H15" s="193"/>
      <c r="I15" s="191"/>
      <c r="J15" s="191"/>
      <c r="K15" s="191"/>
      <c r="L15" s="191"/>
      <c r="M15" s="191"/>
      <c r="N15" s="191"/>
      <c r="O15" s="215">
        <f>SUM(O16:O19)</f>
        <v>132798.38</v>
      </c>
    </row>
    <row r="16" spans="2:17" ht="15" customHeight="1" x14ac:dyDescent="0.25">
      <c r="B16" s="16">
        <v>44006</v>
      </c>
      <c r="C16" s="10" t="s">
        <v>72</v>
      </c>
      <c r="D16" s="102">
        <v>44006</v>
      </c>
      <c r="E16" s="121" t="s">
        <v>7</v>
      </c>
      <c r="F16" s="121"/>
      <c r="G16" s="122" t="str">
        <f>G21</f>
        <v>UNID.</v>
      </c>
      <c r="H16" s="122"/>
      <c r="I16" s="123">
        <f>32+24</f>
        <v>56</v>
      </c>
      <c r="J16" s="123">
        <v>15</v>
      </c>
      <c r="K16" s="123">
        <f>+I16-J16</f>
        <v>41</v>
      </c>
      <c r="L16" s="6">
        <v>1992</v>
      </c>
      <c r="M16" s="6">
        <f>K16*L16</f>
        <v>81672</v>
      </c>
      <c r="N16" s="6">
        <f>M16*18%</f>
        <v>14700.96</v>
      </c>
      <c r="O16" s="6">
        <f>M16+N16</f>
        <v>96372.959999999992</v>
      </c>
    </row>
    <row r="17" spans="2:15" ht="15" customHeight="1" x14ac:dyDescent="0.25">
      <c r="B17" s="16">
        <v>44006</v>
      </c>
      <c r="C17" s="12" t="s">
        <v>73</v>
      </c>
      <c r="D17" s="102">
        <v>44006</v>
      </c>
      <c r="E17" s="121" t="s">
        <v>241</v>
      </c>
      <c r="F17" s="124"/>
      <c r="G17" s="123" t="str">
        <f>G21</f>
        <v>UNID.</v>
      </c>
      <c r="H17" s="123">
        <v>158</v>
      </c>
      <c r="I17" s="123">
        <v>308</v>
      </c>
      <c r="J17" s="125">
        <v>182</v>
      </c>
      <c r="K17" s="123">
        <f>+I17-J17</f>
        <v>126</v>
      </c>
      <c r="L17" s="6">
        <v>241.5</v>
      </c>
      <c r="M17" s="6">
        <f>K17*L17</f>
        <v>30429</v>
      </c>
      <c r="N17" s="6">
        <f>M17*18%</f>
        <v>5477.2199999999993</v>
      </c>
      <c r="O17" s="6">
        <f>M17+N17</f>
        <v>35906.22</v>
      </c>
    </row>
    <row r="18" spans="2:15" ht="15" customHeight="1" x14ac:dyDescent="0.25">
      <c r="B18" s="16">
        <v>44006</v>
      </c>
      <c r="C18" s="12" t="s">
        <v>73</v>
      </c>
      <c r="D18" s="102" t="s">
        <v>243</v>
      </c>
      <c r="E18" s="124" t="s">
        <v>244</v>
      </c>
      <c r="F18" s="124"/>
      <c r="G18" s="126" t="s">
        <v>55</v>
      </c>
      <c r="H18" s="126">
        <v>0</v>
      </c>
      <c r="I18" s="5">
        <v>2</v>
      </c>
      <c r="J18" s="125">
        <v>2</v>
      </c>
      <c r="K18" s="123">
        <f>+I18-J18</f>
        <v>0</v>
      </c>
      <c r="L18" s="6">
        <v>440</v>
      </c>
      <c r="M18" s="6">
        <f>+L18*K18</f>
        <v>0</v>
      </c>
      <c r="N18" s="6">
        <f>M18*18%</f>
        <v>0</v>
      </c>
      <c r="O18" s="6">
        <f>M18+N18</f>
        <v>0</v>
      </c>
    </row>
    <row r="19" spans="2:15" ht="15" customHeight="1" x14ac:dyDescent="0.25">
      <c r="B19" s="16">
        <v>44006</v>
      </c>
      <c r="C19" s="12" t="s">
        <v>73</v>
      </c>
      <c r="D19" s="102">
        <v>44006</v>
      </c>
      <c r="E19" s="124" t="s">
        <v>235</v>
      </c>
      <c r="F19" s="124"/>
      <c r="G19" s="125" t="s">
        <v>55</v>
      </c>
      <c r="H19" s="125">
        <v>1</v>
      </c>
      <c r="I19" s="125">
        <v>2</v>
      </c>
      <c r="J19" s="125">
        <v>1</v>
      </c>
      <c r="K19" s="123">
        <f>+I19-J19</f>
        <v>1</v>
      </c>
      <c r="L19" s="6">
        <v>440</v>
      </c>
      <c r="M19" s="6">
        <f>K19*L19</f>
        <v>440</v>
      </c>
      <c r="N19" s="6">
        <f>M19*18%</f>
        <v>79.2</v>
      </c>
      <c r="O19" s="6">
        <f>M19+N19</f>
        <v>519.20000000000005</v>
      </c>
    </row>
    <row r="20" spans="2:15" ht="15.75" customHeight="1" x14ac:dyDescent="0.25">
      <c r="B20" s="253" t="s">
        <v>141</v>
      </c>
      <c r="C20" s="254"/>
      <c r="D20" s="254"/>
      <c r="E20" s="254"/>
      <c r="F20" s="254"/>
      <c r="G20" s="254"/>
      <c r="H20" s="194"/>
      <c r="I20" s="195"/>
      <c r="J20" s="195"/>
      <c r="K20" s="195"/>
      <c r="L20" s="195"/>
      <c r="M20" s="195"/>
      <c r="N20" s="195"/>
      <c r="O20" s="214">
        <f>SUM(O21:O24)</f>
        <v>37037.792800000003</v>
      </c>
    </row>
    <row r="21" spans="2:15" x14ac:dyDescent="0.25">
      <c r="B21" s="16">
        <v>44517</v>
      </c>
      <c r="C21" s="10" t="s">
        <v>50</v>
      </c>
      <c r="D21" s="104">
        <v>44743</v>
      </c>
      <c r="E21" s="121" t="s">
        <v>22</v>
      </c>
      <c r="F21" s="121"/>
      <c r="G21" s="125" t="s">
        <v>55</v>
      </c>
      <c r="H21" s="5">
        <v>0</v>
      </c>
      <c r="I21" s="123">
        <v>180</v>
      </c>
      <c r="J21" s="123">
        <v>24</v>
      </c>
      <c r="K21" s="123">
        <f>+I21-J21</f>
        <v>156</v>
      </c>
      <c r="L21" s="6">
        <v>61.66</v>
      </c>
      <c r="M21" s="6">
        <f>K21*L21</f>
        <v>9618.9599999999991</v>
      </c>
      <c r="N21" s="6">
        <f>M21*18%</f>
        <v>1731.4127999999998</v>
      </c>
      <c r="O21" s="6">
        <f>M21+N21</f>
        <v>11350.372799999999</v>
      </c>
    </row>
    <row r="22" spans="2:15" ht="15" customHeight="1" x14ac:dyDescent="0.25">
      <c r="B22" s="16">
        <v>44001</v>
      </c>
      <c r="C22" s="10" t="s">
        <v>202</v>
      </c>
      <c r="D22" s="102">
        <v>44001</v>
      </c>
      <c r="E22" s="127" t="s">
        <v>221</v>
      </c>
      <c r="F22" s="121"/>
      <c r="G22" s="125" t="s">
        <v>55</v>
      </c>
      <c r="H22" s="126">
        <v>0</v>
      </c>
      <c r="I22" s="123">
        <v>84</v>
      </c>
      <c r="J22" s="123">
        <v>84</v>
      </c>
      <c r="K22" s="123">
        <f>+I22-J22</f>
        <v>0</v>
      </c>
      <c r="L22" s="6">
        <v>260</v>
      </c>
      <c r="M22" s="6">
        <f>K22*L22</f>
        <v>0</v>
      </c>
      <c r="N22" s="6">
        <f>M22*18%</f>
        <v>0</v>
      </c>
      <c r="O22" s="6">
        <f>M22+N22</f>
        <v>0</v>
      </c>
    </row>
    <row r="23" spans="2:15" x14ac:dyDescent="0.25">
      <c r="B23" s="16">
        <v>44517</v>
      </c>
      <c r="C23" s="10" t="s">
        <v>51</v>
      </c>
      <c r="D23" s="104">
        <v>44743</v>
      </c>
      <c r="E23" s="127" t="s">
        <v>293</v>
      </c>
      <c r="F23" s="127"/>
      <c r="G23" s="125" t="s">
        <v>55</v>
      </c>
      <c r="H23" s="125">
        <v>46</v>
      </c>
      <c r="I23" s="5">
        <v>180</v>
      </c>
      <c r="J23" s="5">
        <v>27</v>
      </c>
      <c r="K23" s="123">
        <f>+I23-J23</f>
        <v>153</v>
      </c>
      <c r="L23" s="7">
        <v>129</v>
      </c>
      <c r="M23" s="6">
        <f>K23*L23</f>
        <v>19737</v>
      </c>
      <c r="N23" s="6">
        <f>M23*18%</f>
        <v>3552.66</v>
      </c>
      <c r="O23" s="6">
        <f>M23+N23</f>
        <v>23289.66</v>
      </c>
    </row>
    <row r="24" spans="2:15" x14ac:dyDescent="0.25">
      <c r="B24" s="16">
        <v>44517</v>
      </c>
      <c r="C24" s="12" t="s">
        <v>52</v>
      </c>
      <c r="D24" s="102">
        <v>44760</v>
      </c>
      <c r="E24" s="124" t="s">
        <v>70</v>
      </c>
      <c r="F24" s="124"/>
      <c r="G24" s="125" t="s">
        <v>55</v>
      </c>
      <c r="H24" s="125">
        <v>5</v>
      </c>
      <c r="I24" s="125">
        <v>25</v>
      </c>
      <c r="J24" s="125">
        <v>9</v>
      </c>
      <c r="K24" s="123">
        <f>+I24-J24</f>
        <v>16</v>
      </c>
      <c r="L24" s="8">
        <v>127</v>
      </c>
      <c r="M24" s="9">
        <f>K24*L24</f>
        <v>2032</v>
      </c>
      <c r="N24" s="9">
        <f>M24*18%</f>
        <v>365.76</v>
      </c>
      <c r="O24" s="9">
        <f>M24+N24</f>
        <v>2397.7600000000002</v>
      </c>
    </row>
    <row r="25" spans="2:15" ht="15.75" customHeight="1" x14ac:dyDescent="0.25">
      <c r="B25" s="253" t="s">
        <v>142</v>
      </c>
      <c r="C25" s="254"/>
      <c r="D25" s="254"/>
      <c r="E25" s="254"/>
      <c r="F25" s="254"/>
      <c r="G25" s="254"/>
      <c r="H25" s="194"/>
      <c r="I25" s="195"/>
      <c r="J25" s="195"/>
      <c r="K25" s="195"/>
      <c r="L25" s="195"/>
      <c r="M25" s="195"/>
      <c r="N25" s="195"/>
      <c r="O25" s="214">
        <f>SUM(O26:O36)</f>
        <v>36879.743600000002</v>
      </c>
    </row>
    <row r="26" spans="2:15" x14ac:dyDescent="0.25">
      <c r="B26" s="18">
        <v>42958</v>
      </c>
      <c r="C26" s="14" t="s">
        <v>74</v>
      </c>
      <c r="D26" s="103">
        <v>44788</v>
      </c>
      <c r="E26" s="171" t="s">
        <v>8</v>
      </c>
      <c r="F26" s="171"/>
      <c r="G26" s="126" t="s">
        <v>9</v>
      </c>
      <c r="H26" s="126">
        <v>0</v>
      </c>
      <c r="I26" s="126">
        <v>9</v>
      </c>
      <c r="J26" s="126">
        <v>0</v>
      </c>
      <c r="K26" s="123">
        <f t="shared" ref="K26:K36" si="0">+I26-J26</f>
        <v>9</v>
      </c>
      <c r="L26" s="9">
        <v>1892.66</v>
      </c>
      <c r="M26" s="9">
        <f t="shared" ref="M26:M36" si="1">K26*L26</f>
        <v>17033.940000000002</v>
      </c>
      <c r="N26" s="9">
        <f t="shared" ref="N26:N36" si="2">M26*18%</f>
        <v>3066.1092000000003</v>
      </c>
      <c r="O26" s="9">
        <f t="shared" ref="O26:O36" si="3">M26+N26</f>
        <v>20100.049200000001</v>
      </c>
    </row>
    <row r="27" spans="2:15" x14ac:dyDescent="0.25">
      <c r="B27" s="17">
        <v>43053</v>
      </c>
      <c r="C27" s="11" t="s">
        <v>125</v>
      </c>
      <c r="D27" s="104">
        <v>43053</v>
      </c>
      <c r="E27" s="127" t="s">
        <v>126</v>
      </c>
      <c r="F27" s="127"/>
      <c r="G27" s="5" t="s">
        <v>9</v>
      </c>
      <c r="H27" s="5">
        <v>4</v>
      </c>
      <c r="I27" s="5">
        <v>5</v>
      </c>
      <c r="J27" s="5">
        <v>1</v>
      </c>
      <c r="K27" s="123">
        <f t="shared" si="0"/>
        <v>4</v>
      </c>
      <c r="L27" s="7">
        <v>410</v>
      </c>
      <c r="M27" s="7">
        <f t="shared" si="1"/>
        <v>1640</v>
      </c>
      <c r="N27" s="7">
        <f t="shared" si="2"/>
        <v>295.2</v>
      </c>
      <c r="O27" s="7">
        <f t="shared" si="3"/>
        <v>1935.2</v>
      </c>
    </row>
    <row r="28" spans="2:15" x14ac:dyDescent="0.25">
      <c r="B28" s="17">
        <v>43418</v>
      </c>
      <c r="C28" s="11" t="s">
        <v>190</v>
      </c>
      <c r="D28" s="104">
        <v>43418</v>
      </c>
      <c r="E28" s="127" t="s">
        <v>191</v>
      </c>
      <c r="F28" s="127"/>
      <c r="G28" s="5" t="s">
        <v>55</v>
      </c>
      <c r="H28" s="5">
        <v>1188</v>
      </c>
      <c r="I28" s="5">
        <v>1500</v>
      </c>
      <c r="J28" s="5">
        <v>412</v>
      </c>
      <c r="K28" s="123">
        <f t="shared" si="0"/>
        <v>1088</v>
      </c>
      <c r="L28" s="7">
        <v>4.0999999999999996</v>
      </c>
      <c r="M28" s="7">
        <f t="shared" si="1"/>
        <v>4460.7999999999993</v>
      </c>
      <c r="N28" s="7">
        <f t="shared" si="2"/>
        <v>802.94399999999985</v>
      </c>
      <c r="O28" s="7">
        <f t="shared" si="3"/>
        <v>5263.7439999999988</v>
      </c>
    </row>
    <row r="29" spans="2:15" x14ac:dyDescent="0.25">
      <c r="B29" s="17">
        <v>43418</v>
      </c>
      <c r="C29" s="11" t="s">
        <v>123</v>
      </c>
      <c r="D29" s="104">
        <v>43418</v>
      </c>
      <c r="E29" s="127" t="s">
        <v>124</v>
      </c>
      <c r="F29" s="127"/>
      <c r="G29" s="5" t="s">
        <v>55</v>
      </c>
      <c r="H29" s="5">
        <v>300</v>
      </c>
      <c r="I29" s="5">
        <v>400</v>
      </c>
      <c r="J29" s="5">
        <v>100</v>
      </c>
      <c r="K29" s="123">
        <f t="shared" si="0"/>
        <v>300</v>
      </c>
      <c r="L29" s="7">
        <v>3.25</v>
      </c>
      <c r="M29" s="7">
        <f t="shared" si="1"/>
        <v>975</v>
      </c>
      <c r="N29" s="7">
        <f t="shared" si="2"/>
        <v>175.5</v>
      </c>
      <c r="O29" s="7">
        <f t="shared" si="3"/>
        <v>1150.5</v>
      </c>
    </row>
    <row r="30" spans="2:15" x14ac:dyDescent="0.25">
      <c r="B30" s="17">
        <v>43418</v>
      </c>
      <c r="C30" s="11" t="s">
        <v>119</v>
      </c>
      <c r="D30" s="104">
        <v>43418</v>
      </c>
      <c r="E30" s="127" t="s">
        <v>120</v>
      </c>
      <c r="F30" s="127"/>
      <c r="G30" s="5" t="str">
        <f>G29</f>
        <v>UNID.</v>
      </c>
      <c r="H30" s="5">
        <v>1200</v>
      </c>
      <c r="I30" s="5">
        <v>1800</v>
      </c>
      <c r="J30" s="5">
        <v>1200</v>
      </c>
      <c r="K30" s="123">
        <f t="shared" si="0"/>
        <v>600</v>
      </c>
      <c r="L30" s="7">
        <v>2.8</v>
      </c>
      <c r="M30" s="7">
        <f t="shared" si="1"/>
        <v>1680</v>
      </c>
      <c r="N30" s="7">
        <f t="shared" si="2"/>
        <v>302.39999999999998</v>
      </c>
      <c r="O30" s="7">
        <f t="shared" si="3"/>
        <v>1982.4</v>
      </c>
    </row>
    <row r="31" spans="2:15" x14ac:dyDescent="0.25">
      <c r="B31" s="104">
        <v>44788</v>
      </c>
      <c r="C31" s="11" t="s">
        <v>119</v>
      </c>
      <c r="D31" s="104">
        <v>44788</v>
      </c>
      <c r="E31" s="127" t="s">
        <v>436</v>
      </c>
      <c r="F31" s="127"/>
      <c r="G31" s="5" t="s">
        <v>55</v>
      </c>
      <c r="H31" s="5"/>
      <c r="I31" s="5">
        <v>20</v>
      </c>
      <c r="J31" s="5">
        <v>0</v>
      </c>
      <c r="K31" s="123">
        <f t="shared" si="0"/>
        <v>20</v>
      </c>
      <c r="L31" s="7">
        <v>150.53</v>
      </c>
      <c r="M31" s="7">
        <f t="shared" si="1"/>
        <v>3010.6</v>
      </c>
      <c r="N31" s="7">
        <f t="shared" si="2"/>
        <v>541.90800000000002</v>
      </c>
      <c r="O31" s="7">
        <f t="shared" si="3"/>
        <v>3552.5079999999998</v>
      </c>
    </row>
    <row r="32" spans="2:15" x14ac:dyDescent="0.25">
      <c r="B32" s="17">
        <v>43418</v>
      </c>
      <c r="C32" s="11" t="s">
        <v>128</v>
      </c>
      <c r="D32" s="104">
        <v>43418</v>
      </c>
      <c r="E32" s="127" t="s">
        <v>134</v>
      </c>
      <c r="F32" s="127"/>
      <c r="G32" s="5" t="s">
        <v>55</v>
      </c>
      <c r="H32" s="5">
        <v>0</v>
      </c>
      <c r="I32" s="5">
        <v>3</v>
      </c>
      <c r="J32" s="5">
        <v>3</v>
      </c>
      <c r="K32" s="123">
        <f t="shared" si="0"/>
        <v>0</v>
      </c>
      <c r="L32" s="7">
        <v>575</v>
      </c>
      <c r="M32" s="7">
        <f t="shared" si="1"/>
        <v>0</v>
      </c>
      <c r="N32" s="7">
        <f t="shared" si="2"/>
        <v>0</v>
      </c>
      <c r="O32" s="7">
        <f t="shared" si="3"/>
        <v>0</v>
      </c>
    </row>
    <row r="33" spans="2:16" x14ac:dyDescent="0.25">
      <c r="B33" s="17">
        <v>43418</v>
      </c>
      <c r="C33" s="11" t="s">
        <v>127</v>
      </c>
      <c r="D33" s="104">
        <v>43418</v>
      </c>
      <c r="E33" s="127" t="s">
        <v>215</v>
      </c>
      <c r="F33" s="127"/>
      <c r="G33" s="5" t="s">
        <v>55</v>
      </c>
      <c r="H33" s="5">
        <v>0</v>
      </c>
      <c r="I33" s="5">
        <v>22</v>
      </c>
      <c r="J33" s="5">
        <v>22</v>
      </c>
      <c r="K33" s="123">
        <f t="shared" si="0"/>
        <v>0</v>
      </c>
      <c r="L33" s="7">
        <v>458</v>
      </c>
      <c r="M33" s="7">
        <f t="shared" si="1"/>
        <v>0</v>
      </c>
      <c r="N33" s="7">
        <f t="shared" si="2"/>
        <v>0</v>
      </c>
      <c r="O33" s="7">
        <f t="shared" si="3"/>
        <v>0</v>
      </c>
    </row>
    <row r="34" spans="2:16" ht="15" customHeight="1" x14ac:dyDescent="0.25">
      <c r="B34" s="17">
        <v>43418</v>
      </c>
      <c r="C34" s="11" t="s">
        <v>132</v>
      </c>
      <c r="D34" s="104">
        <v>43419</v>
      </c>
      <c r="E34" s="127" t="s">
        <v>133</v>
      </c>
      <c r="F34" s="127"/>
      <c r="G34" s="5" t="s">
        <v>55</v>
      </c>
      <c r="H34" s="5">
        <v>0</v>
      </c>
      <c r="I34" s="5">
        <v>20</v>
      </c>
      <c r="J34" s="5">
        <v>20</v>
      </c>
      <c r="K34" s="123">
        <f t="shared" si="0"/>
        <v>0</v>
      </c>
      <c r="L34" s="7">
        <v>130</v>
      </c>
      <c r="M34" s="7">
        <f t="shared" si="1"/>
        <v>0</v>
      </c>
      <c r="N34" s="7">
        <f t="shared" si="2"/>
        <v>0</v>
      </c>
      <c r="O34" s="7">
        <f t="shared" si="3"/>
        <v>0</v>
      </c>
    </row>
    <row r="35" spans="2:16" ht="15" customHeight="1" x14ac:dyDescent="0.25">
      <c r="B35" s="50">
        <v>43011</v>
      </c>
      <c r="C35" s="49" t="s">
        <v>196</v>
      </c>
      <c r="D35" s="73">
        <v>43011</v>
      </c>
      <c r="E35" s="152" t="s">
        <v>268</v>
      </c>
      <c r="F35" s="152"/>
      <c r="G35" s="51" t="s">
        <v>55</v>
      </c>
      <c r="H35" s="51">
        <v>24</v>
      </c>
      <c r="I35" s="51">
        <v>84</v>
      </c>
      <c r="J35" s="51">
        <v>64</v>
      </c>
      <c r="K35" s="123">
        <f t="shared" si="0"/>
        <v>20</v>
      </c>
      <c r="L35" s="52">
        <v>65</v>
      </c>
      <c r="M35" s="52">
        <f t="shared" si="1"/>
        <v>1300</v>
      </c>
      <c r="N35" s="52">
        <f t="shared" si="2"/>
        <v>234</v>
      </c>
      <c r="O35" s="52">
        <f t="shared" si="3"/>
        <v>1534</v>
      </c>
    </row>
    <row r="36" spans="2:16" x14ac:dyDescent="0.25">
      <c r="B36" s="17">
        <v>42958</v>
      </c>
      <c r="C36" s="11" t="s">
        <v>75</v>
      </c>
      <c r="D36" s="104">
        <v>42958</v>
      </c>
      <c r="E36" s="127" t="s">
        <v>6</v>
      </c>
      <c r="F36" s="127"/>
      <c r="G36" s="5" t="s">
        <v>55</v>
      </c>
      <c r="H36" s="5">
        <v>46</v>
      </c>
      <c r="I36" s="5">
        <v>72</v>
      </c>
      <c r="J36" s="5">
        <v>26</v>
      </c>
      <c r="K36" s="123">
        <f t="shared" si="0"/>
        <v>46</v>
      </c>
      <c r="L36" s="7">
        <v>25.08</v>
      </c>
      <c r="M36" s="7">
        <f t="shared" si="1"/>
        <v>1153.6799999999998</v>
      </c>
      <c r="N36" s="7">
        <f t="shared" si="2"/>
        <v>207.66239999999996</v>
      </c>
      <c r="O36" s="7">
        <f t="shared" si="3"/>
        <v>1361.3423999999998</v>
      </c>
    </row>
    <row r="37" spans="2:16" ht="15" customHeight="1" x14ac:dyDescent="0.25">
      <c r="B37" s="196"/>
      <c r="C37" s="197"/>
      <c r="D37" s="252" t="s">
        <v>140</v>
      </c>
      <c r="E37" s="252"/>
      <c r="F37" s="252"/>
      <c r="G37" s="252"/>
      <c r="H37" s="198"/>
      <c r="I37" s="199"/>
      <c r="J37" s="199"/>
      <c r="K37" s="195"/>
      <c r="L37" s="200"/>
      <c r="M37" s="201"/>
      <c r="N37" s="201"/>
      <c r="O37" s="241">
        <f>SUM(O38:O206)</f>
        <v>491632.82702000003</v>
      </c>
      <c r="P37" s="3"/>
    </row>
    <row r="38" spans="2:16" ht="15.75" x14ac:dyDescent="0.25">
      <c r="B38" s="17">
        <v>43585</v>
      </c>
      <c r="C38" s="11" t="s">
        <v>145</v>
      </c>
      <c r="D38" s="104">
        <v>44788</v>
      </c>
      <c r="E38" s="121" t="s">
        <v>150</v>
      </c>
      <c r="F38" s="121"/>
      <c r="G38" s="5" t="s">
        <v>55</v>
      </c>
      <c r="H38" s="123">
        <v>9</v>
      </c>
      <c r="I38" s="123">
        <v>27</v>
      </c>
      <c r="J38" s="5">
        <v>18</v>
      </c>
      <c r="K38" s="5">
        <f t="shared" ref="K38:K88" si="4">I38-J38</f>
        <v>9</v>
      </c>
      <c r="L38" s="129">
        <v>68</v>
      </c>
      <c r="M38" s="6">
        <f t="shared" ref="M38:M72" si="5">K38*L38</f>
        <v>612</v>
      </c>
      <c r="N38" s="7">
        <f t="shared" ref="N38:N88" si="6">M38*18%</f>
        <v>110.16</v>
      </c>
      <c r="O38" s="6">
        <f t="shared" ref="O38:O88" si="7">M38+N38</f>
        <v>722.16</v>
      </c>
      <c r="P38" s="3"/>
    </row>
    <row r="39" spans="2:16" ht="15.75" x14ac:dyDescent="0.25">
      <c r="B39" s="17">
        <v>43586</v>
      </c>
      <c r="C39" s="11" t="s">
        <v>147</v>
      </c>
      <c r="D39" s="104">
        <v>44788</v>
      </c>
      <c r="E39" s="121" t="s">
        <v>226</v>
      </c>
      <c r="F39" s="121"/>
      <c r="G39" s="5" t="s">
        <v>55</v>
      </c>
      <c r="H39" s="123">
        <v>69</v>
      </c>
      <c r="I39" s="123">
        <v>140</v>
      </c>
      <c r="J39" s="123">
        <v>21</v>
      </c>
      <c r="K39" s="5">
        <f t="shared" si="4"/>
        <v>119</v>
      </c>
      <c r="L39" s="129">
        <v>6.8</v>
      </c>
      <c r="M39" s="6">
        <f t="shared" si="5"/>
        <v>809.19999999999993</v>
      </c>
      <c r="N39" s="7">
        <f t="shared" si="6"/>
        <v>145.65599999999998</v>
      </c>
      <c r="O39" s="6">
        <f t="shared" si="7"/>
        <v>954.85599999999988</v>
      </c>
      <c r="P39" s="3"/>
    </row>
    <row r="40" spans="2:16" ht="15.75" x14ac:dyDescent="0.25">
      <c r="B40" s="37">
        <v>43586</v>
      </c>
      <c r="C40" s="38" t="s">
        <v>146</v>
      </c>
      <c r="D40" s="105">
        <v>43586</v>
      </c>
      <c r="E40" s="162" t="s">
        <v>151</v>
      </c>
      <c r="F40" s="162"/>
      <c r="G40" s="5" t="s">
        <v>55</v>
      </c>
      <c r="H40" s="123">
        <v>64</v>
      </c>
      <c r="I40" s="145">
        <v>150</v>
      </c>
      <c r="J40" s="145">
        <v>36</v>
      </c>
      <c r="K40" s="39">
        <f t="shared" si="4"/>
        <v>114</v>
      </c>
      <c r="L40" s="130">
        <v>5.2</v>
      </c>
      <c r="M40" s="41">
        <f t="shared" si="5"/>
        <v>592.80000000000007</v>
      </c>
      <c r="N40" s="40">
        <f t="shared" si="6"/>
        <v>106.70400000000001</v>
      </c>
      <c r="O40" s="41">
        <f t="shared" si="7"/>
        <v>699.50400000000013</v>
      </c>
      <c r="P40" s="3"/>
    </row>
    <row r="41" spans="2:16" ht="15.75" x14ac:dyDescent="0.25">
      <c r="B41" s="17">
        <v>44007</v>
      </c>
      <c r="C41" s="11" t="s">
        <v>204</v>
      </c>
      <c r="D41" s="104">
        <v>44007</v>
      </c>
      <c r="E41" s="121" t="s">
        <v>223</v>
      </c>
      <c r="F41" s="121"/>
      <c r="G41" s="123" t="s">
        <v>9</v>
      </c>
      <c r="H41" s="123">
        <v>10</v>
      </c>
      <c r="I41" s="123">
        <v>22</v>
      </c>
      <c r="J41" s="123">
        <v>2</v>
      </c>
      <c r="K41" s="5">
        <f t="shared" si="4"/>
        <v>20</v>
      </c>
      <c r="L41" s="129">
        <v>94</v>
      </c>
      <c r="M41" s="6">
        <f t="shared" si="5"/>
        <v>1880</v>
      </c>
      <c r="N41" s="7">
        <f t="shared" si="6"/>
        <v>338.4</v>
      </c>
      <c r="O41" s="6">
        <f t="shared" si="7"/>
        <v>2218.4</v>
      </c>
      <c r="P41" s="3"/>
    </row>
    <row r="42" spans="2:16" s="45" customFormat="1" ht="15.75" x14ac:dyDescent="0.25">
      <c r="B42" s="56">
        <f>B41</f>
        <v>44007</v>
      </c>
      <c r="C42" s="55" t="s">
        <v>204</v>
      </c>
      <c r="D42" s="106">
        <f>D41</f>
        <v>44007</v>
      </c>
      <c r="E42" s="163" t="s">
        <v>273</v>
      </c>
      <c r="F42" s="163"/>
      <c r="G42" s="57" t="s">
        <v>55</v>
      </c>
      <c r="H42" s="57">
        <v>490</v>
      </c>
      <c r="I42" s="57">
        <v>500</v>
      </c>
      <c r="J42" s="57">
        <v>10</v>
      </c>
      <c r="K42" s="58">
        <f t="shared" si="4"/>
        <v>490</v>
      </c>
      <c r="L42" s="131">
        <v>0.87</v>
      </c>
      <c r="M42" s="60">
        <f t="shared" si="5"/>
        <v>426.3</v>
      </c>
      <c r="N42" s="59">
        <f t="shared" si="6"/>
        <v>76.733999999999995</v>
      </c>
      <c r="O42" s="60">
        <f t="shared" si="7"/>
        <v>503.03399999999999</v>
      </c>
      <c r="P42" s="44"/>
    </row>
    <row r="43" spans="2:16" s="45" customFormat="1" ht="15.75" x14ac:dyDescent="0.25">
      <c r="B43" s="56">
        <f>B42</f>
        <v>44007</v>
      </c>
      <c r="C43" s="55" t="s">
        <v>204</v>
      </c>
      <c r="D43" s="106">
        <f>D42</f>
        <v>44007</v>
      </c>
      <c r="E43" s="163" t="s">
        <v>274</v>
      </c>
      <c r="F43" s="163"/>
      <c r="G43" s="57" t="str">
        <f>G39</f>
        <v>UNID.</v>
      </c>
      <c r="H43" s="57">
        <v>2387</v>
      </c>
      <c r="I43" s="57">
        <v>3000</v>
      </c>
      <c r="J43" s="57">
        <v>670</v>
      </c>
      <c r="K43" s="58">
        <f t="shared" si="4"/>
        <v>2330</v>
      </c>
      <c r="L43" s="131">
        <v>0.86399999999999999</v>
      </c>
      <c r="M43" s="60">
        <f t="shared" si="5"/>
        <v>2013.12</v>
      </c>
      <c r="N43" s="59">
        <f t="shared" si="6"/>
        <v>362.36159999999995</v>
      </c>
      <c r="O43" s="60">
        <f t="shared" si="7"/>
        <v>2375.4816000000001</v>
      </c>
      <c r="P43" s="44"/>
    </row>
    <row r="44" spans="2:16" ht="15.75" x14ac:dyDescent="0.25">
      <c r="B44" s="17">
        <v>44007</v>
      </c>
      <c r="C44" s="11" t="s">
        <v>205</v>
      </c>
      <c r="D44" s="104">
        <v>44007</v>
      </c>
      <c r="E44" s="121" t="s">
        <v>224</v>
      </c>
      <c r="F44" s="121"/>
      <c r="G44" s="123" t="s">
        <v>9</v>
      </c>
      <c r="H44" s="123">
        <v>0</v>
      </c>
      <c r="I44" s="123">
        <v>10</v>
      </c>
      <c r="J44" s="123">
        <v>2</v>
      </c>
      <c r="K44" s="5">
        <f t="shared" si="4"/>
        <v>8</v>
      </c>
      <c r="L44" s="129">
        <v>40</v>
      </c>
      <c r="M44" s="6">
        <f t="shared" si="5"/>
        <v>320</v>
      </c>
      <c r="N44" s="7">
        <f t="shared" si="6"/>
        <v>57.599999999999994</v>
      </c>
      <c r="O44" s="6">
        <f t="shared" si="7"/>
        <v>377.6</v>
      </c>
      <c r="P44" s="3"/>
    </row>
    <row r="45" spans="2:16" ht="15.75" x14ac:dyDescent="0.25">
      <c r="B45" s="17">
        <v>44007</v>
      </c>
      <c r="C45" s="11" t="s">
        <v>236</v>
      </c>
      <c r="D45" s="104">
        <v>44007</v>
      </c>
      <c r="E45" s="121" t="s">
        <v>237</v>
      </c>
      <c r="F45" s="121"/>
      <c r="G45" s="123" t="s">
        <v>9</v>
      </c>
      <c r="H45" s="123">
        <v>0</v>
      </c>
      <c r="I45" s="123">
        <v>10</v>
      </c>
      <c r="J45" s="123">
        <v>3</v>
      </c>
      <c r="K45" s="5">
        <f t="shared" si="4"/>
        <v>7</v>
      </c>
      <c r="L45" s="129">
        <v>21.42</v>
      </c>
      <c r="M45" s="6">
        <f t="shared" si="5"/>
        <v>149.94</v>
      </c>
      <c r="N45" s="7">
        <f t="shared" si="6"/>
        <v>26.9892</v>
      </c>
      <c r="O45" s="6">
        <f t="shared" si="7"/>
        <v>176.92920000000001</v>
      </c>
      <c r="P45" s="3"/>
    </row>
    <row r="46" spans="2:16" ht="15.75" x14ac:dyDescent="0.25">
      <c r="B46" s="17">
        <v>44007</v>
      </c>
      <c r="C46" s="11" t="s">
        <v>212</v>
      </c>
      <c r="D46" s="104">
        <v>44007</v>
      </c>
      <c r="E46" s="121" t="s">
        <v>225</v>
      </c>
      <c r="F46" s="121"/>
      <c r="G46" s="123" t="s">
        <v>9</v>
      </c>
      <c r="H46" s="123">
        <v>0</v>
      </c>
      <c r="I46" s="123">
        <v>10</v>
      </c>
      <c r="J46" s="123">
        <v>3</v>
      </c>
      <c r="K46" s="5">
        <f t="shared" si="4"/>
        <v>7</v>
      </c>
      <c r="L46" s="129">
        <v>18</v>
      </c>
      <c r="M46" s="6">
        <f t="shared" si="5"/>
        <v>126</v>
      </c>
      <c r="N46" s="7">
        <f t="shared" si="6"/>
        <v>22.68</v>
      </c>
      <c r="O46" s="6">
        <f t="shared" si="7"/>
        <v>148.68</v>
      </c>
      <c r="P46" s="3"/>
    </row>
    <row r="47" spans="2:16" ht="15.75" x14ac:dyDescent="0.25">
      <c r="B47" s="17">
        <v>44007</v>
      </c>
      <c r="C47" s="11" t="s">
        <v>227</v>
      </c>
      <c r="D47" s="104">
        <v>44007</v>
      </c>
      <c r="E47" s="121" t="s">
        <v>228</v>
      </c>
      <c r="F47" s="121"/>
      <c r="G47" s="123" t="s">
        <v>11</v>
      </c>
      <c r="H47" s="123">
        <v>20</v>
      </c>
      <c r="I47" s="123">
        <v>24</v>
      </c>
      <c r="J47" s="123">
        <v>4</v>
      </c>
      <c r="K47" s="5">
        <f t="shared" si="4"/>
        <v>20</v>
      </c>
      <c r="L47" s="129">
        <v>60</v>
      </c>
      <c r="M47" s="6">
        <f t="shared" si="5"/>
        <v>1200</v>
      </c>
      <c r="N47" s="7">
        <f t="shared" si="6"/>
        <v>216</v>
      </c>
      <c r="O47" s="6">
        <f t="shared" si="7"/>
        <v>1416</v>
      </c>
      <c r="P47" s="3"/>
    </row>
    <row r="48" spans="2:16" ht="15.75" x14ac:dyDescent="0.25">
      <c r="B48" s="17">
        <v>44007</v>
      </c>
      <c r="C48" s="11" t="s">
        <v>238</v>
      </c>
      <c r="D48" s="104">
        <v>44007</v>
      </c>
      <c r="E48" s="121" t="s">
        <v>239</v>
      </c>
      <c r="F48" s="121"/>
      <c r="G48" s="123" t="s">
        <v>9</v>
      </c>
      <c r="H48" s="123">
        <v>57</v>
      </c>
      <c r="I48" s="123">
        <v>59</v>
      </c>
      <c r="J48" s="123">
        <v>4</v>
      </c>
      <c r="K48" s="5">
        <f t="shared" si="4"/>
        <v>55</v>
      </c>
      <c r="L48" s="129">
        <v>16.61</v>
      </c>
      <c r="M48" s="6">
        <f t="shared" si="5"/>
        <v>913.55</v>
      </c>
      <c r="N48" s="7">
        <f t="shared" si="6"/>
        <v>164.43899999999999</v>
      </c>
      <c r="O48" s="6">
        <f t="shared" si="7"/>
        <v>1077.989</v>
      </c>
      <c r="P48" s="3"/>
    </row>
    <row r="49" spans="1:16" ht="15.75" x14ac:dyDescent="0.25">
      <c r="B49" s="17">
        <v>43590</v>
      </c>
      <c r="C49" s="11" t="s">
        <v>149</v>
      </c>
      <c r="D49" s="104">
        <v>43590</v>
      </c>
      <c r="E49" s="127" t="s">
        <v>153</v>
      </c>
      <c r="F49" s="127"/>
      <c r="G49" s="5" t="str">
        <f>G39</f>
        <v>UNID.</v>
      </c>
      <c r="H49" s="5">
        <v>0</v>
      </c>
      <c r="I49" s="5">
        <v>288</v>
      </c>
      <c r="J49" s="5">
        <v>5</v>
      </c>
      <c r="K49" s="5">
        <f t="shared" si="4"/>
        <v>283</v>
      </c>
      <c r="L49" s="129">
        <v>11.833</v>
      </c>
      <c r="M49" s="7">
        <f t="shared" si="5"/>
        <v>3348.739</v>
      </c>
      <c r="N49" s="7">
        <f t="shared" si="6"/>
        <v>602.77301999999997</v>
      </c>
      <c r="O49" s="7">
        <f t="shared" si="7"/>
        <v>3951.5120200000001</v>
      </c>
      <c r="P49" s="3"/>
    </row>
    <row r="50" spans="1:16" ht="15.75" x14ac:dyDescent="0.25">
      <c r="B50" s="17">
        <v>43591</v>
      </c>
      <c r="C50" s="11" t="s">
        <v>154</v>
      </c>
      <c r="D50" s="104">
        <v>43591</v>
      </c>
      <c r="E50" s="127" t="s">
        <v>156</v>
      </c>
      <c r="F50" s="127"/>
      <c r="G50" s="5" t="s">
        <v>11</v>
      </c>
      <c r="H50" s="5">
        <v>0</v>
      </c>
      <c r="I50" s="5">
        <v>500</v>
      </c>
      <c r="J50" s="5">
        <v>500</v>
      </c>
      <c r="K50" s="5">
        <f t="shared" si="4"/>
        <v>0</v>
      </c>
      <c r="L50" s="129">
        <v>9.8000000000000007</v>
      </c>
      <c r="M50" s="7">
        <f t="shared" si="5"/>
        <v>0</v>
      </c>
      <c r="N50" s="7">
        <f t="shared" si="6"/>
        <v>0</v>
      </c>
      <c r="O50" s="7">
        <f t="shared" si="7"/>
        <v>0</v>
      </c>
      <c r="P50" s="3"/>
    </row>
    <row r="51" spans="1:16" s="43" customFormat="1" ht="15.75" x14ac:dyDescent="0.25">
      <c r="B51" s="37">
        <v>43592</v>
      </c>
      <c r="C51" s="38" t="s">
        <v>155</v>
      </c>
      <c r="D51" s="105">
        <v>43592</v>
      </c>
      <c r="E51" s="147" t="s">
        <v>157</v>
      </c>
      <c r="F51" s="147"/>
      <c r="G51" s="39" t="s">
        <v>55</v>
      </c>
      <c r="H51" s="39">
        <v>167</v>
      </c>
      <c r="I51" s="39">
        <v>204</v>
      </c>
      <c r="J51" s="39">
        <v>39</v>
      </c>
      <c r="K51" s="39">
        <f t="shared" si="4"/>
        <v>165</v>
      </c>
      <c r="L51" s="130">
        <v>31.666</v>
      </c>
      <c r="M51" s="40">
        <f t="shared" si="5"/>
        <v>5224.8900000000003</v>
      </c>
      <c r="N51" s="40">
        <f t="shared" si="6"/>
        <v>940.48019999999997</v>
      </c>
      <c r="O51" s="40">
        <f t="shared" si="7"/>
        <v>6165.3702000000003</v>
      </c>
      <c r="P51" s="42"/>
    </row>
    <row r="52" spans="1:16" ht="15.75" x14ac:dyDescent="0.25">
      <c r="B52" s="17">
        <v>43593</v>
      </c>
      <c r="C52" s="11" t="s">
        <v>158</v>
      </c>
      <c r="D52" s="104">
        <v>43593</v>
      </c>
      <c r="E52" s="121" t="s">
        <v>161</v>
      </c>
      <c r="F52" s="121"/>
      <c r="G52" s="123" t="s">
        <v>55</v>
      </c>
      <c r="H52" s="123">
        <v>8</v>
      </c>
      <c r="I52" s="123">
        <v>23</v>
      </c>
      <c r="J52" s="123">
        <v>15</v>
      </c>
      <c r="K52" s="5">
        <f t="shared" si="4"/>
        <v>8</v>
      </c>
      <c r="L52" s="129">
        <v>17.600000000000001</v>
      </c>
      <c r="M52" s="6">
        <f t="shared" si="5"/>
        <v>140.80000000000001</v>
      </c>
      <c r="N52" s="7">
        <f t="shared" si="6"/>
        <v>25.344000000000001</v>
      </c>
      <c r="O52" s="6">
        <f t="shared" si="7"/>
        <v>166.14400000000001</v>
      </c>
      <c r="P52" s="3"/>
    </row>
    <row r="53" spans="1:16" ht="15.75" x14ac:dyDescent="0.25">
      <c r="B53" s="17">
        <v>43594</v>
      </c>
      <c r="C53" s="11" t="s">
        <v>159</v>
      </c>
      <c r="D53" s="104">
        <v>43594</v>
      </c>
      <c r="E53" s="121" t="s">
        <v>162</v>
      </c>
      <c r="F53" s="121"/>
      <c r="G53" s="123" t="s">
        <v>55</v>
      </c>
      <c r="H53" s="123">
        <v>8</v>
      </c>
      <c r="I53" s="123">
        <v>10</v>
      </c>
      <c r="J53" s="123">
        <v>2</v>
      </c>
      <c r="K53" s="5">
        <f t="shared" si="4"/>
        <v>8</v>
      </c>
      <c r="L53" s="129">
        <v>250</v>
      </c>
      <c r="M53" s="6">
        <f t="shared" si="5"/>
        <v>2000</v>
      </c>
      <c r="N53" s="7">
        <f t="shared" si="6"/>
        <v>360</v>
      </c>
      <c r="O53" s="6">
        <f t="shared" si="7"/>
        <v>2360</v>
      </c>
      <c r="P53" s="3"/>
    </row>
    <row r="54" spans="1:16" ht="15.75" x14ac:dyDescent="0.25">
      <c r="B54" s="17">
        <v>43595</v>
      </c>
      <c r="C54" s="11" t="s">
        <v>160</v>
      </c>
      <c r="D54" s="104">
        <v>43595</v>
      </c>
      <c r="E54" s="121" t="s">
        <v>300</v>
      </c>
      <c r="F54" s="121"/>
      <c r="G54" s="123" t="s">
        <v>55</v>
      </c>
      <c r="H54" s="123">
        <v>12</v>
      </c>
      <c r="I54" s="123">
        <v>17</v>
      </c>
      <c r="J54" s="123">
        <v>5</v>
      </c>
      <c r="K54" s="5">
        <f t="shared" si="4"/>
        <v>12</v>
      </c>
      <c r="L54" s="129">
        <v>364</v>
      </c>
      <c r="M54" s="6">
        <f t="shared" si="5"/>
        <v>4368</v>
      </c>
      <c r="N54" s="7">
        <f t="shared" si="6"/>
        <v>786.24</v>
      </c>
      <c r="O54" s="6">
        <f t="shared" si="7"/>
        <v>5154.24</v>
      </c>
      <c r="P54" s="3"/>
    </row>
    <row r="55" spans="1:16" ht="15.75" x14ac:dyDescent="0.25">
      <c r="B55" s="17">
        <v>42958</v>
      </c>
      <c r="C55" s="11" t="s">
        <v>43</v>
      </c>
      <c r="D55" s="104">
        <v>42958</v>
      </c>
      <c r="E55" s="127" t="s">
        <v>10</v>
      </c>
      <c r="F55" s="127"/>
      <c r="G55" s="5" t="s">
        <v>11</v>
      </c>
      <c r="H55" s="5">
        <v>1</v>
      </c>
      <c r="I55" s="5">
        <v>4</v>
      </c>
      <c r="J55" s="5">
        <v>3</v>
      </c>
      <c r="K55" s="5">
        <f t="shared" si="4"/>
        <v>1</v>
      </c>
      <c r="L55" s="129">
        <v>1015</v>
      </c>
      <c r="M55" s="7">
        <f t="shared" si="5"/>
        <v>1015</v>
      </c>
      <c r="N55" s="7">
        <f t="shared" si="6"/>
        <v>182.7</v>
      </c>
      <c r="O55" s="7">
        <f t="shared" si="7"/>
        <v>1197.7</v>
      </c>
      <c r="P55" s="3"/>
    </row>
    <row r="56" spans="1:16" ht="15.75" x14ac:dyDescent="0.25">
      <c r="B56" s="104">
        <v>44788</v>
      </c>
      <c r="C56" s="11" t="s">
        <v>437</v>
      </c>
      <c r="D56" s="104">
        <v>44788</v>
      </c>
      <c r="E56" s="127" t="s">
        <v>438</v>
      </c>
      <c r="F56" s="127"/>
      <c r="G56" s="5" t="s">
        <v>55</v>
      </c>
      <c r="H56" s="5"/>
      <c r="I56" s="5">
        <v>50</v>
      </c>
      <c r="J56" s="5">
        <v>6</v>
      </c>
      <c r="K56" s="5">
        <f t="shared" si="4"/>
        <v>44</v>
      </c>
      <c r="L56" s="129">
        <v>41.11</v>
      </c>
      <c r="M56" s="7">
        <f t="shared" si="5"/>
        <v>1808.84</v>
      </c>
      <c r="N56" s="7">
        <f t="shared" si="6"/>
        <v>325.59119999999996</v>
      </c>
      <c r="O56" s="7">
        <f t="shared" si="7"/>
        <v>2134.4312</v>
      </c>
      <c r="P56" s="3"/>
    </row>
    <row r="57" spans="1:16" ht="15.75" x14ac:dyDescent="0.25">
      <c r="B57" s="17">
        <v>44007</v>
      </c>
      <c r="C57" s="11" t="s">
        <v>44</v>
      </c>
      <c r="D57" s="104">
        <v>44007</v>
      </c>
      <c r="E57" s="127" t="s">
        <v>12</v>
      </c>
      <c r="F57" s="127"/>
      <c r="G57" s="5" t="s">
        <v>11</v>
      </c>
      <c r="H57" s="5">
        <v>6</v>
      </c>
      <c r="I57" s="5">
        <v>7</v>
      </c>
      <c r="J57" s="5">
        <v>1</v>
      </c>
      <c r="K57" s="5">
        <f t="shared" si="4"/>
        <v>6</v>
      </c>
      <c r="L57" s="129">
        <v>158.47</v>
      </c>
      <c r="M57" s="7">
        <f t="shared" si="5"/>
        <v>950.81999999999994</v>
      </c>
      <c r="N57" s="7">
        <f t="shared" si="6"/>
        <v>171.14759999999998</v>
      </c>
      <c r="O57" s="7">
        <f t="shared" si="7"/>
        <v>1121.9675999999999</v>
      </c>
      <c r="P57" s="3"/>
    </row>
    <row r="58" spans="1:16" ht="15" customHeight="1" x14ac:dyDescent="0.25">
      <c r="B58" s="17">
        <v>42958</v>
      </c>
      <c r="C58" s="11" t="s">
        <v>46</v>
      </c>
      <c r="D58" s="104">
        <v>42958</v>
      </c>
      <c r="E58" s="127" t="s">
        <v>17</v>
      </c>
      <c r="F58" s="127"/>
      <c r="G58" s="5" t="s">
        <v>55</v>
      </c>
      <c r="H58" s="5">
        <v>0</v>
      </c>
      <c r="I58" s="5">
        <v>2</v>
      </c>
      <c r="J58" s="5">
        <v>2</v>
      </c>
      <c r="K58" s="5">
        <f t="shared" si="4"/>
        <v>0</v>
      </c>
      <c r="L58" s="129">
        <v>6395</v>
      </c>
      <c r="M58" s="7">
        <f t="shared" si="5"/>
        <v>0</v>
      </c>
      <c r="N58" s="7">
        <f t="shared" si="6"/>
        <v>0</v>
      </c>
      <c r="O58" s="7">
        <f t="shared" si="7"/>
        <v>0</v>
      </c>
      <c r="P58" s="3"/>
    </row>
    <row r="59" spans="1:16" ht="15" customHeight="1" x14ac:dyDescent="0.25">
      <c r="A59" t="s">
        <v>282</v>
      </c>
      <c r="B59" s="17">
        <v>42958</v>
      </c>
      <c r="C59" s="11" t="s">
        <v>47</v>
      </c>
      <c r="D59" s="104">
        <v>42958</v>
      </c>
      <c r="E59" s="127" t="s">
        <v>18</v>
      </c>
      <c r="F59" s="127"/>
      <c r="G59" s="5" t="s">
        <v>55</v>
      </c>
      <c r="H59" s="5">
        <v>2</v>
      </c>
      <c r="I59" s="5">
        <v>12</v>
      </c>
      <c r="J59" s="5">
        <v>10</v>
      </c>
      <c r="K59" s="5">
        <f t="shared" si="4"/>
        <v>2</v>
      </c>
      <c r="L59" s="129">
        <v>390</v>
      </c>
      <c r="M59" s="7">
        <f t="shared" si="5"/>
        <v>780</v>
      </c>
      <c r="N59" s="7">
        <f t="shared" si="6"/>
        <v>140.4</v>
      </c>
      <c r="O59" s="7">
        <f t="shared" si="7"/>
        <v>920.4</v>
      </c>
      <c r="P59" s="3"/>
    </row>
    <row r="60" spans="1:16" ht="15.75" x14ac:dyDescent="0.25">
      <c r="B60" s="37">
        <v>43418</v>
      </c>
      <c r="C60" s="38" t="s">
        <v>121</v>
      </c>
      <c r="D60" s="105">
        <v>43418</v>
      </c>
      <c r="E60" s="147" t="s">
        <v>281</v>
      </c>
      <c r="F60" s="147"/>
      <c r="G60" s="39" t="s">
        <v>55</v>
      </c>
      <c r="H60" s="39">
        <v>7</v>
      </c>
      <c r="I60" s="39">
        <v>12</v>
      </c>
      <c r="J60" s="39">
        <v>12</v>
      </c>
      <c r="K60" s="145">
        <f t="shared" si="4"/>
        <v>0</v>
      </c>
      <c r="L60" s="130">
        <v>151</v>
      </c>
      <c r="M60" s="40">
        <f t="shared" si="5"/>
        <v>0</v>
      </c>
      <c r="N60" s="41">
        <f t="shared" si="6"/>
        <v>0</v>
      </c>
      <c r="O60" s="41">
        <f t="shared" si="7"/>
        <v>0</v>
      </c>
      <c r="P60" s="3"/>
    </row>
    <row r="61" spans="1:16" s="43" customFormat="1" ht="15.75" x14ac:dyDescent="0.25">
      <c r="B61" s="37">
        <v>43418</v>
      </c>
      <c r="C61" s="38" t="s">
        <v>121</v>
      </c>
      <c r="D61" s="105">
        <v>43418</v>
      </c>
      <c r="E61" s="147" t="s">
        <v>122</v>
      </c>
      <c r="F61" s="147"/>
      <c r="G61" s="39" t="s">
        <v>55</v>
      </c>
      <c r="H61" s="39">
        <v>0</v>
      </c>
      <c r="I61" s="39">
        <v>12</v>
      </c>
      <c r="J61" s="39">
        <v>12</v>
      </c>
      <c r="K61" s="145">
        <f t="shared" si="4"/>
        <v>0</v>
      </c>
      <c r="L61" s="130">
        <v>151</v>
      </c>
      <c r="M61" s="40">
        <f t="shared" si="5"/>
        <v>0</v>
      </c>
      <c r="N61" s="41">
        <f t="shared" si="6"/>
        <v>0</v>
      </c>
      <c r="O61" s="41">
        <f t="shared" si="7"/>
        <v>0</v>
      </c>
      <c r="P61" s="42"/>
    </row>
    <row r="62" spans="1:16" ht="15.75" x14ac:dyDescent="0.25">
      <c r="B62" s="17">
        <v>42958</v>
      </c>
      <c r="C62" s="11" t="s">
        <v>48</v>
      </c>
      <c r="D62" s="104">
        <v>42958</v>
      </c>
      <c r="E62" s="127" t="s">
        <v>19</v>
      </c>
      <c r="F62" s="127"/>
      <c r="G62" s="5" t="s">
        <v>55</v>
      </c>
      <c r="H62" s="5">
        <v>5</v>
      </c>
      <c r="I62" s="5">
        <v>20</v>
      </c>
      <c r="J62" s="5">
        <v>15</v>
      </c>
      <c r="K62" s="123">
        <f t="shared" si="4"/>
        <v>5</v>
      </c>
      <c r="L62" s="129">
        <v>35</v>
      </c>
      <c r="M62" s="7">
        <f t="shared" si="5"/>
        <v>175</v>
      </c>
      <c r="N62" s="6">
        <f t="shared" si="6"/>
        <v>31.5</v>
      </c>
      <c r="O62" s="6">
        <f t="shared" si="7"/>
        <v>206.5</v>
      </c>
      <c r="P62" s="3"/>
    </row>
    <row r="63" spans="1:16" ht="15.75" x14ac:dyDescent="0.25">
      <c r="B63" s="17">
        <v>43011</v>
      </c>
      <c r="C63" s="11" t="s">
        <v>194</v>
      </c>
      <c r="D63" s="104">
        <v>43011</v>
      </c>
      <c r="E63" s="124" t="s">
        <v>197</v>
      </c>
      <c r="F63" s="124"/>
      <c r="G63" s="5" t="s">
        <v>55</v>
      </c>
      <c r="H63" s="125">
        <v>1</v>
      </c>
      <c r="I63" s="125">
        <v>4</v>
      </c>
      <c r="J63" s="125">
        <v>3</v>
      </c>
      <c r="K63" s="5">
        <f t="shared" si="4"/>
        <v>1</v>
      </c>
      <c r="L63" s="132">
        <v>350</v>
      </c>
      <c r="M63" s="7">
        <f t="shared" si="5"/>
        <v>350</v>
      </c>
      <c r="N63" s="7">
        <f t="shared" si="6"/>
        <v>63</v>
      </c>
      <c r="O63" s="7">
        <f t="shared" si="7"/>
        <v>413</v>
      </c>
      <c r="P63" s="3"/>
    </row>
    <row r="64" spans="1:16" s="43" customFormat="1" ht="15.75" x14ac:dyDescent="0.25">
      <c r="B64" s="37">
        <v>44007</v>
      </c>
      <c r="C64" s="38" t="s">
        <v>231</v>
      </c>
      <c r="D64" s="105">
        <v>44007</v>
      </c>
      <c r="E64" s="164" t="s">
        <v>233</v>
      </c>
      <c r="F64" s="164"/>
      <c r="G64" s="39" t="s">
        <v>9</v>
      </c>
      <c r="H64" s="165">
        <v>2</v>
      </c>
      <c r="I64" s="165">
        <v>2</v>
      </c>
      <c r="J64" s="165">
        <v>0</v>
      </c>
      <c r="K64" s="39">
        <f t="shared" si="4"/>
        <v>2</v>
      </c>
      <c r="L64" s="132">
        <v>99.59</v>
      </c>
      <c r="M64" s="40">
        <f t="shared" si="5"/>
        <v>199.18</v>
      </c>
      <c r="N64" s="40">
        <f t="shared" si="6"/>
        <v>35.852400000000003</v>
      </c>
      <c r="O64" s="40">
        <f t="shared" si="7"/>
        <v>235.0324</v>
      </c>
      <c r="P64" s="42"/>
    </row>
    <row r="65" spans="2:21" s="64" customFormat="1" ht="15.75" x14ac:dyDescent="0.25">
      <c r="B65" s="50">
        <v>44007</v>
      </c>
      <c r="C65" s="49" t="s">
        <v>231</v>
      </c>
      <c r="D65" s="73">
        <f>D63</f>
        <v>43011</v>
      </c>
      <c r="E65" s="166" t="s">
        <v>267</v>
      </c>
      <c r="F65" s="166"/>
      <c r="G65" s="51" t="s">
        <v>55</v>
      </c>
      <c r="H65" s="167">
        <v>6</v>
      </c>
      <c r="I65" s="167">
        <v>8</v>
      </c>
      <c r="J65" s="167">
        <v>2</v>
      </c>
      <c r="K65" s="51">
        <f t="shared" si="4"/>
        <v>6</v>
      </c>
      <c r="L65" s="133">
        <v>45</v>
      </c>
      <c r="M65" s="52">
        <f t="shared" si="5"/>
        <v>270</v>
      </c>
      <c r="N65" s="52">
        <f t="shared" si="6"/>
        <v>48.6</v>
      </c>
      <c r="O65" s="52">
        <f t="shared" si="7"/>
        <v>318.60000000000002</v>
      </c>
      <c r="P65" s="63"/>
    </row>
    <row r="66" spans="2:21" s="70" customFormat="1" ht="15.75" x14ac:dyDescent="0.25">
      <c r="B66" s="66">
        <f>B64</f>
        <v>44007</v>
      </c>
      <c r="C66" s="67" t="s">
        <v>231</v>
      </c>
      <c r="D66" s="107">
        <f>D64</f>
        <v>44007</v>
      </c>
      <c r="E66" s="168" t="s">
        <v>262</v>
      </c>
      <c r="F66" s="168"/>
      <c r="G66" s="169" t="str">
        <f>G63</f>
        <v>UNID.</v>
      </c>
      <c r="H66" s="170">
        <v>13</v>
      </c>
      <c r="I66" s="170">
        <v>17</v>
      </c>
      <c r="J66" s="170">
        <v>4</v>
      </c>
      <c r="K66" s="169">
        <f t="shared" si="4"/>
        <v>13</v>
      </c>
      <c r="L66" s="134">
        <v>65</v>
      </c>
      <c r="M66" s="71">
        <f t="shared" si="5"/>
        <v>845</v>
      </c>
      <c r="N66" s="71">
        <f t="shared" si="6"/>
        <v>152.1</v>
      </c>
      <c r="O66" s="71">
        <f t="shared" si="7"/>
        <v>997.1</v>
      </c>
      <c r="P66" s="72"/>
      <c r="S66" s="188"/>
      <c r="T66" s="188"/>
      <c r="U66" s="188"/>
    </row>
    <row r="67" spans="2:21" s="64" customFormat="1" ht="15.75" x14ac:dyDescent="0.25">
      <c r="B67" s="50">
        <f t="shared" ref="B67:B74" si="8">B66</f>
        <v>44007</v>
      </c>
      <c r="C67" s="49" t="s">
        <v>231</v>
      </c>
      <c r="D67" s="73">
        <f t="shared" ref="D67:D74" si="9">D66</f>
        <v>44007</v>
      </c>
      <c r="E67" s="166" t="s">
        <v>263</v>
      </c>
      <c r="F67" s="166"/>
      <c r="G67" s="51" t="str">
        <f>G66</f>
        <v>UNID.</v>
      </c>
      <c r="H67" s="167">
        <v>57</v>
      </c>
      <c r="I67" s="167">
        <v>67</v>
      </c>
      <c r="J67" s="167">
        <v>12</v>
      </c>
      <c r="K67" s="51">
        <f t="shared" si="4"/>
        <v>55</v>
      </c>
      <c r="L67" s="133">
        <v>29</v>
      </c>
      <c r="M67" s="52">
        <f t="shared" si="5"/>
        <v>1595</v>
      </c>
      <c r="N67" s="52">
        <f t="shared" si="6"/>
        <v>287.09999999999997</v>
      </c>
      <c r="O67" s="52">
        <f t="shared" si="7"/>
        <v>1882.1</v>
      </c>
      <c r="P67" s="63"/>
      <c r="S67" s="188"/>
      <c r="T67" s="189"/>
      <c r="U67" s="188"/>
    </row>
    <row r="68" spans="2:21" s="64" customFormat="1" ht="15.75" x14ac:dyDescent="0.25">
      <c r="B68" s="104">
        <v>44788</v>
      </c>
      <c r="C68" s="11" t="s">
        <v>400</v>
      </c>
      <c r="D68" s="104">
        <v>44788</v>
      </c>
      <c r="E68" s="127" t="s">
        <v>450</v>
      </c>
      <c r="F68" s="127"/>
      <c r="G68" s="5" t="s">
        <v>55</v>
      </c>
      <c r="H68" s="5"/>
      <c r="I68" s="5">
        <v>4</v>
      </c>
      <c r="J68" s="5">
        <v>0</v>
      </c>
      <c r="K68" s="5">
        <f t="shared" ref="K68" si="10">I68-J68</f>
        <v>4</v>
      </c>
      <c r="L68" s="129">
        <v>447.27</v>
      </c>
      <c r="M68" s="7">
        <f t="shared" ref="M68" si="11">K68*L68</f>
        <v>1789.08</v>
      </c>
      <c r="N68" s="7">
        <f t="shared" ref="N68" si="12">M68*18%</f>
        <v>322.03439999999995</v>
      </c>
      <c r="O68" s="7">
        <f t="shared" ref="O68" si="13">M68+N68</f>
        <v>2111.1143999999999</v>
      </c>
      <c r="P68" s="63"/>
      <c r="S68" s="188"/>
      <c r="T68" s="189"/>
      <c r="U68" s="188"/>
    </row>
    <row r="69" spans="2:21" s="70" customFormat="1" ht="15.75" x14ac:dyDescent="0.25">
      <c r="B69" s="66">
        <f>B67</f>
        <v>44007</v>
      </c>
      <c r="C69" s="67" t="s">
        <v>231</v>
      </c>
      <c r="D69" s="107">
        <f>D67</f>
        <v>44007</v>
      </c>
      <c r="E69" s="168" t="s">
        <v>264</v>
      </c>
      <c r="F69" s="168"/>
      <c r="G69" s="169" t="str">
        <f>G67</f>
        <v>UNID.</v>
      </c>
      <c r="H69" s="170">
        <v>6</v>
      </c>
      <c r="I69" s="170">
        <v>7</v>
      </c>
      <c r="J69" s="170">
        <v>1</v>
      </c>
      <c r="K69" s="169">
        <f t="shared" si="4"/>
        <v>6</v>
      </c>
      <c r="L69" s="134">
        <v>125</v>
      </c>
      <c r="M69" s="71">
        <f t="shared" si="5"/>
        <v>750</v>
      </c>
      <c r="N69" s="71">
        <f t="shared" si="6"/>
        <v>135</v>
      </c>
      <c r="O69" s="71">
        <f t="shared" si="7"/>
        <v>885</v>
      </c>
      <c r="P69" s="72"/>
      <c r="S69" s="188"/>
      <c r="T69" s="189"/>
      <c r="U69" s="188"/>
    </row>
    <row r="70" spans="2:21" s="70" customFormat="1" ht="15.75" x14ac:dyDescent="0.25">
      <c r="B70" s="66">
        <v>44788</v>
      </c>
      <c r="C70" s="67" t="s">
        <v>400</v>
      </c>
      <c r="D70" s="107">
        <v>44788</v>
      </c>
      <c r="E70" s="168" t="s">
        <v>445</v>
      </c>
      <c r="F70" s="168"/>
      <c r="G70" s="169" t="s">
        <v>11</v>
      </c>
      <c r="H70" s="170">
        <v>0</v>
      </c>
      <c r="I70" s="170">
        <v>3</v>
      </c>
      <c r="J70" s="170">
        <v>3</v>
      </c>
      <c r="K70" s="169">
        <v>0</v>
      </c>
      <c r="L70" s="134">
        <v>525.41999999999996</v>
      </c>
      <c r="M70" s="71">
        <f t="shared" ref="M70" si="14">K70*L70</f>
        <v>0</v>
      </c>
      <c r="N70" s="71">
        <f t="shared" ref="N70" si="15">M70*18%</f>
        <v>0</v>
      </c>
      <c r="O70" s="71">
        <f t="shared" ref="O70" si="16">M70+N70</f>
        <v>0</v>
      </c>
      <c r="P70" s="72"/>
      <c r="S70" s="188"/>
      <c r="T70" s="189"/>
      <c r="U70" s="188"/>
    </row>
    <row r="71" spans="2:21" s="70" customFormat="1" ht="15.75" x14ac:dyDescent="0.25">
      <c r="B71" s="66">
        <f>B69</f>
        <v>44007</v>
      </c>
      <c r="C71" s="67" t="s">
        <v>231</v>
      </c>
      <c r="D71" s="107">
        <f>D69</f>
        <v>44007</v>
      </c>
      <c r="E71" s="168" t="s">
        <v>275</v>
      </c>
      <c r="F71" s="168"/>
      <c r="G71" s="169" t="s">
        <v>55</v>
      </c>
      <c r="H71" s="170">
        <v>337</v>
      </c>
      <c r="I71" s="170">
        <v>350</v>
      </c>
      <c r="J71" s="170">
        <v>12</v>
      </c>
      <c r="K71" s="169">
        <f t="shared" si="4"/>
        <v>338</v>
      </c>
      <c r="L71" s="134">
        <v>30</v>
      </c>
      <c r="M71" s="71">
        <f t="shared" si="5"/>
        <v>10140</v>
      </c>
      <c r="N71" s="71">
        <f t="shared" si="6"/>
        <v>1825.2</v>
      </c>
      <c r="O71" s="71">
        <f t="shared" si="7"/>
        <v>11965.2</v>
      </c>
      <c r="P71" s="72"/>
      <c r="S71" s="188"/>
      <c r="T71" s="189"/>
      <c r="U71" s="188"/>
    </row>
    <row r="72" spans="2:21" s="70" customFormat="1" ht="15.75" x14ac:dyDescent="0.25">
      <c r="B72" s="66">
        <f t="shared" si="8"/>
        <v>44007</v>
      </c>
      <c r="C72" s="67" t="s">
        <v>231</v>
      </c>
      <c r="D72" s="107">
        <f t="shared" si="9"/>
        <v>44007</v>
      </c>
      <c r="E72" s="168" t="s">
        <v>276</v>
      </c>
      <c r="F72" s="168"/>
      <c r="G72" s="169" t="s">
        <v>55</v>
      </c>
      <c r="H72" s="170">
        <v>98</v>
      </c>
      <c r="I72" s="170">
        <v>100</v>
      </c>
      <c r="J72" s="170">
        <v>2</v>
      </c>
      <c r="K72" s="169">
        <f t="shared" si="4"/>
        <v>98</v>
      </c>
      <c r="L72" s="134">
        <v>30</v>
      </c>
      <c r="M72" s="71">
        <f t="shared" si="5"/>
        <v>2940</v>
      </c>
      <c r="N72" s="71">
        <f t="shared" si="6"/>
        <v>529.19999999999993</v>
      </c>
      <c r="O72" s="71">
        <f t="shared" si="7"/>
        <v>3469.2</v>
      </c>
      <c r="P72" s="72"/>
      <c r="S72" s="188"/>
      <c r="T72" s="189"/>
      <c r="U72" s="188"/>
    </row>
    <row r="73" spans="2:21" s="70" customFormat="1" ht="15.75" x14ac:dyDescent="0.25">
      <c r="B73" s="66">
        <f t="shared" si="8"/>
        <v>44007</v>
      </c>
      <c r="C73" s="67" t="s">
        <v>231</v>
      </c>
      <c r="D73" s="107">
        <f t="shared" si="9"/>
        <v>44007</v>
      </c>
      <c r="E73" s="168" t="s">
        <v>277</v>
      </c>
      <c r="F73" s="168"/>
      <c r="G73" s="169" t="s">
        <v>55</v>
      </c>
      <c r="H73" s="170">
        <v>98</v>
      </c>
      <c r="I73" s="170">
        <v>100</v>
      </c>
      <c r="J73" s="170">
        <v>2</v>
      </c>
      <c r="K73" s="169">
        <f t="shared" si="4"/>
        <v>98</v>
      </c>
      <c r="L73" s="134">
        <v>30</v>
      </c>
      <c r="M73" s="71">
        <f t="shared" ref="M73:M101" si="17">K73*L73</f>
        <v>2940</v>
      </c>
      <c r="N73" s="71">
        <f t="shared" si="6"/>
        <v>529.19999999999993</v>
      </c>
      <c r="O73" s="71">
        <f t="shared" si="7"/>
        <v>3469.2</v>
      </c>
      <c r="P73" s="72"/>
      <c r="S73" s="188"/>
      <c r="T73" s="189"/>
      <c r="U73" s="188"/>
    </row>
    <row r="74" spans="2:21" s="70" customFormat="1" ht="15.75" x14ac:dyDescent="0.25">
      <c r="B74" s="66">
        <f t="shared" si="8"/>
        <v>44007</v>
      </c>
      <c r="C74" s="67" t="s">
        <v>231</v>
      </c>
      <c r="D74" s="107">
        <f t="shared" si="9"/>
        <v>44007</v>
      </c>
      <c r="E74" s="168" t="s">
        <v>272</v>
      </c>
      <c r="F74" s="168"/>
      <c r="G74" s="169" t="str">
        <f>G69</f>
        <v>UNID.</v>
      </c>
      <c r="H74" s="170">
        <v>2</v>
      </c>
      <c r="I74" s="170">
        <v>2</v>
      </c>
      <c r="J74" s="170">
        <v>0</v>
      </c>
      <c r="K74" s="169">
        <f t="shared" si="4"/>
        <v>2</v>
      </c>
      <c r="L74" s="134">
        <v>450</v>
      </c>
      <c r="M74" s="71">
        <f t="shared" si="17"/>
        <v>900</v>
      </c>
      <c r="N74" s="71">
        <f t="shared" si="6"/>
        <v>162</v>
      </c>
      <c r="O74" s="71">
        <f t="shared" si="7"/>
        <v>1062</v>
      </c>
      <c r="P74" s="72"/>
      <c r="S74" s="188"/>
      <c r="T74" s="188"/>
      <c r="U74" s="188"/>
    </row>
    <row r="75" spans="2:21" ht="15.75" x14ac:dyDescent="0.25">
      <c r="B75" s="17">
        <f>B67</f>
        <v>44007</v>
      </c>
      <c r="C75" s="11" t="s">
        <v>231</v>
      </c>
      <c r="D75" s="104">
        <v>44007</v>
      </c>
      <c r="E75" s="124" t="s">
        <v>234</v>
      </c>
      <c r="F75" s="124"/>
      <c r="G75" s="5" t="s">
        <v>55</v>
      </c>
      <c r="H75" s="125">
        <v>7</v>
      </c>
      <c r="I75" s="125">
        <v>10</v>
      </c>
      <c r="J75" s="125">
        <v>3</v>
      </c>
      <c r="K75" s="5">
        <f t="shared" si="4"/>
        <v>7</v>
      </c>
      <c r="L75" s="135">
        <v>45</v>
      </c>
      <c r="M75" s="7">
        <f t="shared" si="17"/>
        <v>315</v>
      </c>
      <c r="N75" s="7">
        <f t="shared" si="6"/>
        <v>56.699999999999996</v>
      </c>
      <c r="O75" s="7">
        <f t="shared" si="7"/>
        <v>371.7</v>
      </c>
      <c r="P75" s="3"/>
      <c r="S75" s="188"/>
      <c r="T75" s="188"/>
      <c r="U75" s="188"/>
    </row>
    <row r="76" spans="2:21" ht="15.75" x14ac:dyDescent="0.25">
      <c r="B76" s="17">
        <v>43011</v>
      </c>
      <c r="C76" s="11" t="s">
        <v>200</v>
      </c>
      <c r="D76" s="104">
        <v>43011</v>
      </c>
      <c r="E76" s="124" t="s">
        <v>201</v>
      </c>
      <c r="F76" s="124"/>
      <c r="G76" s="5" t="s">
        <v>55</v>
      </c>
      <c r="H76" s="125">
        <v>5</v>
      </c>
      <c r="I76" s="125">
        <v>26</v>
      </c>
      <c r="J76" s="125">
        <v>21</v>
      </c>
      <c r="K76" s="5">
        <f t="shared" si="4"/>
        <v>5</v>
      </c>
      <c r="L76" s="135">
        <v>7</v>
      </c>
      <c r="M76" s="7">
        <f t="shared" si="17"/>
        <v>35</v>
      </c>
      <c r="N76" s="7">
        <f t="shared" si="6"/>
        <v>6.3</v>
      </c>
      <c r="O76" s="7">
        <f t="shared" si="7"/>
        <v>41.3</v>
      </c>
      <c r="P76" s="3"/>
    </row>
    <row r="77" spans="2:21" ht="15.75" x14ac:dyDescent="0.25">
      <c r="B77" s="17">
        <v>43012</v>
      </c>
      <c r="C77" s="11" t="s">
        <v>204</v>
      </c>
      <c r="D77" s="104">
        <v>43012</v>
      </c>
      <c r="E77" s="124" t="s">
        <v>206</v>
      </c>
      <c r="F77" s="124"/>
      <c r="G77" s="5" t="s">
        <v>55</v>
      </c>
      <c r="H77" s="125">
        <v>9</v>
      </c>
      <c r="I77" s="125">
        <v>11</v>
      </c>
      <c r="J77" s="125">
        <v>2</v>
      </c>
      <c r="K77" s="5">
        <f t="shared" si="4"/>
        <v>9</v>
      </c>
      <c r="L77" s="135">
        <v>45</v>
      </c>
      <c r="M77" s="7">
        <f t="shared" si="17"/>
        <v>405</v>
      </c>
      <c r="N77" s="7">
        <f t="shared" si="6"/>
        <v>72.899999999999991</v>
      </c>
      <c r="O77" s="7">
        <f t="shared" si="7"/>
        <v>477.9</v>
      </c>
      <c r="P77" s="3"/>
    </row>
    <row r="78" spans="2:21" ht="15.75" x14ac:dyDescent="0.25">
      <c r="B78" s="17">
        <v>43013</v>
      </c>
      <c r="C78" s="11" t="s">
        <v>205</v>
      </c>
      <c r="D78" s="104">
        <v>43013</v>
      </c>
      <c r="E78" s="124" t="s">
        <v>207</v>
      </c>
      <c r="F78" s="124"/>
      <c r="G78" s="5" t="s">
        <v>55</v>
      </c>
      <c r="H78" s="125">
        <v>6</v>
      </c>
      <c r="I78" s="125">
        <v>12</v>
      </c>
      <c r="J78" s="125">
        <v>6</v>
      </c>
      <c r="K78" s="5">
        <f t="shared" si="4"/>
        <v>6</v>
      </c>
      <c r="L78" s="135">
        <v>225</v>
      </c>
      <c r="M78" s="7">
        <f t="shared" si="17"/>
        <v>1350</v>
      </c>
      <c r="N78" s="7">
        <f t="shared" si="6"/>
        <v>243</v>
      </c>
      <c r="O78" s="7">
        <f t="shared" si="7"/>
        <v>1593</v>
      </c>
      <c r="P78" s="3"/>
    </row>
    <row r="79" spans="2:21" ht="15.75" x14ac:dyDescent="0.25">
      <c r="B79" s="17">
        <v>43011</v>
      </c>
      <c r="C79" s="11" t="s">
        <v>193</v>
      </c>
      <c r="D79" s="104">
        <v>43011</v>
      </c>
      <c r="E79" s="124" t="s">
        <v>195</v>
      </c>
      <c r="F79" s="124"/>
      <c r="G79" s="5" t="s">
        <v>55</v>
      </c>
      <c r="H79" s="125">
        <v>2</v>
      </c>
      <c r="I79" s="125">
        <v>8</v>
      </c>
      <c r="J79" s="125">
        <v>6</v>
      </c>
      <c r="K79" s="5">
        <f t="shared" si="4"/>
        <v>2</v>
      </c>
      <c r="L79" s="135">
        <v>209.32</v>
      </c>
      <c r="M79" s="7">
        <f t="shared" si="17"/>
        <v>418.64</v>
      </c>
      <c r="N79" s="7">
        <f t="shared" si="6"/>
        <v>75.355199999999996</v>
      </c>
      <c r="O79" s="7">
        <f t="shared" si="7"/>
        <v>493.99519999999995</v>
      </c>
      <c r="P79" s="3"/>
    </row>
    <row r="80" spans="2:21" s="43" customFormat="1" ht="15.75" x14ac:dyDescent="0.25">
      <c r="B80" s="37">
        <v>43011</v>
      </c>
      <c r="C80" s="38" t="s">
        <v>198</v>
      </c>
      <c r="D80" s="105">
        <v>43012</v>
      </c>
      <c r="E80" s="164" t="s">
        <v>199</v>
      </c>
      <c r="F80" s="164"/>
      <c r="G80" s="39" t="s">
        <v>55</v>
      </c>
      <c r="H80" s="165">
        <v>10</v>
      </c>
      <c r="I80" s="165">
        <v>24</v>
      </c>
      <c r="J80" s="165">
        <v>14</v>
      </c>
      <c r="K80" s="39">
        <f t="shared" si="4"/>
        <v>10</v>
      </c>
      <c r="L80" s="132">
        <v>55</v>
      </c>
      <c r="M80" s="40">
        <f t="shared" si="17"/>
        <v>550</v>
      </c>
      <c r="N80" s="40">
        <f t="shared" si="6"/>
        <v>99</v>
      </c>
      <c r="O80" s="40">
        <f t="shared" si="7"/>
        <v>649</v>
      </c>
      <c r="P80" s="42"/>
    </row>
    <row r="81" spans="2:16" ht="15.75" x14ac:dyDescent="0.25">
      <c r="B81" s="17">
        <v>44007</v>
      </c>
      <c r="C81" s="11" t="s">
        <v>230</v>
      </c>
      <c r="D81" s="104">
        <v>44007</v>
      </c>
      <c r="E81" s="124" t="s">
        <v>232</v>
      </c>
      <c r="F81" s="124"/>
      <c r="G81" s="5" t="s">
        <v>55</v>
      </c>
      <c r="H81" s="125">
        <v>28</v>
      </c>
      <c r="I81" s="125">
        <v>72</v>
      </c>
      <c r="J81" s="125">
        <v>45</v>
      </c>
      <c r="K81" s="5">
        <f t="shared" si="4"/>
        <v>27</v>
      </c>
      <c r="L81" s="135">
        <v>6.42</v>
      </c>
      <c r="M81" s="7">
        <f t="shared" si="17"/>
        <v>173.34</v>
      </c>
      <c r="N81" s="7">
        <f t="shared" si="6"/>
        <v>31.2012</v>
      </c>
      <c r="O81" s="7">
        <f t="shared" si="7"/>
        <v>204.5412</v>
      </c>
      <c r="P81" s="3"/>
    </row>
    <row r="82" spans="2:16" ht="15.75" x14ac:dyDescent="0.25">
      <c r="B82" s="17">
        <v>44007</v>
      </c>
      <c r="C82" s="11" t="s">
        <v>231</v>
      </c>
      <c r="D82" s="104">
        <v>44007</v>
      </c>
      <c r="E82" s="124" t="s">
        <v>240</v>
      </c>
      <c r="F82" s="124"/>
      <c r="G82" s="5" t="s">
        <v>55</v>
      </c>
      <c r="H82" s="125">
        <v>36</v>
      </c>
      <c r="I82" s="125">
        <v>52</v>
      </c>
      <c r="J82" s="125">
        <v>1</v>
      </c>
      <c r="K82" s="5">
        <f t="shared" si="4"/>
        <v>51</v>
      </c>
      <c r="L82" s="135">
        <v>6.42</v>
      </c>
      <c r="M82" s="7">
        <f t="shared" si="17"/>
        <v>327.42</v>
      </c>
      <c r="N82" s="7">
        <f t="shared" si="6"/>
        <v>58.935600000000001</v>
      </c>
      <c r="O82" s="7">
        <f t="shared" si="7"/>
        <v>386.35560000000004</v>
      </c>
      <c r="P82" s="3"/>
    </row>
    <row r="83" spans="2:16" ht="15.75" x14ac:dyDescent="0.25">
      <c r="B83" s="17">
        <v>44007</v>
      </c>
      <c r="C83" s="11" t="s">
        <v>192</v>
      </c>
      <c r="D83" s="104">
        <v>44007</v>
      </c>
      <c r="E83" s="124" t="s">
        <v>229</v>
      </c>
      <c r="F83" s="124"/>
      <c r="G83" s="5" t="s">
        <v>55</v>
      </c>
      <c r="H83" s="125">
        <v>52</v>
      </c>
      <c r="I83" s="125">
        <v>66</v>
      </c>
      <c r="J83" s="125">
        <v>0</v>
      </c>
      <c r="K83" s="5">
        <f t="shared" si="4"/>
        <v>66</v>
      </c>
      <c r="L83" s="135">
        <v>6.42</v>
      </c>
      <c r="M83" s="7">
        <f t="shared" si="17"/>
        <v>423.71999999999997</v>
      </c>
      <c r="N83" s="7">
        <f t="shared" si="6"/>
        <v>76.269599999999997</v>
      </c>
      <c r="O83" s="7">
        <f t="shared" si="7"/>
        <v>499.9896</v>
      </c>
      <c r="P83" s="3"/>
    </row>
    <row r="84" spans="2:16" ht="15.75" x14ac:dyDescent="0.25">
      <c r="B84" s="17">
        <v>44788</v>
      </c>
      <c r="C84" s="11" t="s">
        <v>192</v>
      </c>
      <c r="D84" s="17">
        <v>44788</v>
      </c>
      <c r="E84" s="124" t="s">
        <v>448</v>
      </c>
      <c r="F84" s="124"/>
      <c r="G84" s="5" t="s">
        <v>55</v>
      </c>
      <c r="H84" s="125">
        <v>0</v>
      </c>
      <c r="I84" s="125">
        <v>3</v>
      </c>
      <c r="J84" s="125">
        <v>0</v>
      </c>
      <c r="K84" s="5">
        <f t="shared" si="4"/>
        <v>3</v>
      </c>
      <c r="L84" s="135">
        <v>350.28</v>
      </c>
      <c r="M84" s="7">
        <f t="shared" si="17"/>
        <v>1050.8399999999999</v>
      </c>
      <c r="N84" s="7">
        <f t="shared" si="6"/>
        <v>189.15119999999999</v>
      </c>
      <c r="O84" s="7">
        <f t="shared" si="7"/>
        <v>1239.9911999999999</v>
      </c>
      <c r="P84" s="3"/>
    </row>
    <row r="85" spans="2:16" ht="15.75" x14ac:dyDescent="0.25">
      <c r="B85" s="17" t="s">
        <v>446</v>
      </c>
      <c r="C85" s="11" t="s">
        <v>192</v>
      </c>
      <c r="D85" s="17" t="s">
        <v>446</v>
      </c>
      <c r="E85" s="124" t="s">
        <v>447</v>
      </c>
      <c r="F85" s="124"/>
      <c r="G85" s="5" t="s">
        <v>55</v>
      </c>
      <c r="H85" s="125">
        <v>0</v>
      </c>
      <c r="I85" s="125">
        <v>3</v>
      </c>
      <c r="J85" s="125">
        <v>0</v>
      </c>
      <c r="K85" s="5">
        <f t="shared" ref="K85" si="18">I85-J85</f>
        <v>3</v>
      </c>
      <c r="L85" s="135">
        <v>722.03</v>
      </c>
      <c r="M85" s="7">
        <f t="shared" ref="M85" si="19">K85*L85</f>
        <v>2166.09</v>
      </c>
      <c r="N85" s="7">
        <f t="shared" ref="N85" si="20">M85*18%</f>
        <v>389.89620000000002</v>
      </c>
      <c r="O85" s="7">
        <f t="shared" ref="O85" si="21">M85+N85</f>
        <v>2555.9862000000003</v>
      </c>
      <c r="P85" s="3"/>
    </row>
    <row r="86" spans="2:16" ht="15.75" x14ac:dyDescent="0.25">
      <c r="B86" s="17">
        <v>43011</v>
      </c>
      <c r="C86" s="11" t="s">
        <v>205</v>
      </c>
      <c r="D86" s="104">
        <v>43011</v>
      </c>
      <c r="E86" s="124" t="s">
        <v>208</v>
      </c>
      <c r="F86" s="124"/>
      <c r="G86" s="5" t="s">
        <v>9</v>
      </c>
      <c r="H86" s="125">
        <v>21</v>
      </c>
      <c r="I86" s="125">
        <v>21</v>
      </c>
      <c r="J86" s="125">
        <v>0</v>
      </c>
      <c r="K86" s="5">
        <f t="shared" si="4"/>
        <v>21</v>
      </c>
      <c r="L86" s="136">
        <v>0</v>
      </c>
      <c r="M86" s="7">
        <f t="shared" si="17"/>
        <v>0</v>
      </c>
      <c r="N86" s="7">
        <f t="shared" si="6"/>
        <v>0</v>
      </c>
      <c r="O86" s="7">
        <f t="shared" si="7"/>
        <v>0</v>
      </c>
      <c r="P86" s="3"/>
    </row>
    <row r="87" spans="2:16" ht="15.75" x14ac:dyDescent="0.25">
      <c r="B87" s="17" t="s">
        <v>163</v>
      </c>
      <c r="C87" s="11" t="s">
        <v>180</v>
      </c>
      <c r="D87" s="104" t="s">
        <v>163</v>
      </c>
      <c r="E87" s="124" t="s">
        <v>171</v>
      </c>
      <c r="F87" s="124"/>
      <c r="G87" s="5" t="s">
        <v>55</v>
      </c>
      <c r="H87" s="125">
        <v>0</v>
      </c>
      <c r="I87" s="125">
        <v>1</v>
      </c>
      <c r="J87" s="125">
        <v>1</v>
      </c>
      <c r="K87" s="5">
        <f t="shared" si="4"/>
        <v>0</v>
      </c>
      <c r="L87" s="135">
        <v>224.38</v>
      </c>
      <c r="M87" s="7">
        <f t="shared" si="17"/>
        <v>0</v>
      </c>
      <c r="N87" s="7">
        <f t="shared" si="6"/>
        <v>0</v>
      </c>
      <c r="O87" s="7">
        <f t="shared" si="7"/>
        <v>0</v>
      </c>
      <c r="P87" s="3"/>
    </row>
    <row r="88" spans="2:16" ht="15.75" x14ac:dyDescent="0.25">
      <c r="B88" s="17" t="s">
        <v>163</v>
      </c>
      <c r="C88" s="11" t="s">
        <v>181</v>
      </c>
      <c r="D88" s="104" t="s">
        <v>163</v>
      </c>
      <c r="E88" s="124" t="s">
        <v>172</v>
      </c>
      <c r="F88" s="124"/>
      <c r="G88" s="5" t="s">
        <v>55</v>
      </c>
      <c r="H88" s="125">
        <v>0</v>
      </c>
      <c r="I88" s="125">
        <v>2</v>
      </c>
      <c r="J88" s="125">
        <v>2</v>
      </c>
      <c r="K88" s="5">
        <f t="shared" si="4"/>
        <v>0</v>
      </c>
      <c r="L88" s="135">
        <v>212.35</v>
      </c>
      <c r="M88" s="7">
        <f t="shared" si="17"/>
        <v>0</v>
      </c>
      <c r="N88" s="7">
        <f t="shared" si="6"/>
        <v>0</v>
      </c>
      <c r="O88" s="7">
        <f t="shared" si="7"/>
        <v>0</v>
      </c>
      <c r="P88" s="3"/>
    </row>
    <row r="89" spans="2:16" ht="15.75" x14ac:dyDescent="0.25">
      <c r="B89" s="17">
        <v>43047</v>
      </c>
      <c r="C89" s="11" t="s">
        <v>79</v>
      </c>
      <c r="D89" s="104">
        <v>43047</v>
      </c>
      <c r="E89" s="127" t="s">
        <v>16</v>
      </c>
      <c r="F89" s="127"/>
      <c r="G89" s="5" t="s">
        <v>55</v>
      </c>
      <c r="H89" s="5">
        <v>14</v>
      </c>
      <c r="I89" s="5">
        <v>20</v>
      </c>
      <c r="J89" s="5">
        <v>6</v>
      </c>
      <c r="K89" s="5">
        <f t="shared" ref="K89:K101" si="22">I89-J89</f>
        <v>14</v>
      </c>
      <c r="L89" s="129">
        <v>55.82</v>
      </c>
      <c r="M89" s="6">
        <f t="shared" si="17"/>
        <v>781.48</v>
      </c>
      <c r="N89" s="7">
        <f t="shared" ref="N89:N108" si="23">M89*18%</f>
        <v>140.66640000000001</v>
      </c>
      <c r="O89" s="7">
        <f t="shared" ref="O89:O108" si="24">M89+N89</f>
        <v>922.14640000000009</v>
      </c>
      <c r="P89" s="3"/>
    </row>
    <row r="90" spans="2:16" ht="15.75" x14ac:dyDescent="0.25">
      <c r="B90" s="36">
        <v>43048</v>
      </c>
      <c r="C90" s="12" t="s">
        <v>212</v>
      </c>
      <c r="D90" s="108">
        <v>43048</v>
      </c>
      <c r="E90" s="171" t="s">
        <v>209</v>
      </c>
      <c r="F90" s="171"/>
      <c r="G90" s="125" t="s">
        <v>55</v>
      </c>
      <c r="H90" s="126">
        <v>3</v>
      </c>
      <c r="I90" s="126">
        <v>11</v>
      </c>
      <c r="J90" s="126">
        <v>9</v>
      </c>
      <c r="K90" s="126">
        <f t="shared" si="22"/>
        <v>2</v>
      </c>
      <c r="L90" s="137">
        <v>134</v>
      </c>
      <c r="M90" s="9">
        <f t="shared" si="17"/>
        <v>268</v>
      </c>
      <c r="N90" s="9">
        <f t="shared" si="23"/>
        <v>48.239999999999995</v>
      </c>
      <c r="O90" s="9">
        <f t="shared" si="24"/>
        <v>316.24</v>
      </c>
      <c r="P90" s="3"/>
    </row>
    <row r="91" spans="2:16" ht="15.75" x14ac:dyDescent="0.25">
      <c r="B91" s="17">
        <v>43048</v>
      </c>
      <c r="C91" s="11" t="s">
        <v>78</v>
      </c>
      <c r="D91" s="104">
        <v>43048</v>
      </c>
      <c r="E91" s="127" t="s">
        <v>210</v>
      </c>
      <c r="F91" s="127"/>
      <c r="G91" s="5" t="s">
        <v>55</v>
      </c>
      <c r="H91" s="5">
        <v>4</v>
      </c>
      <c r="I91" s="5">
        <v>10</v>
      </c>
      <c r="J91" s="5">
        <v>6</v>
      </c>
      <c r="K91" s="5">
        <f t="shared" si="22"/>
        <v>4</v>
      </c>
      <c r="L91" s="129">
        <v>254</v>
      </c>
      <c r="M91" s="7">
        <f t="shared" si="17"/>
        <v>1016</v>
      </c>
      <c r="N91" s="7">
        <f t="shared" si="23"/>
        <v>182.88</v>
      </c>
      <c r="O91" s="7">
        <f t="shared" si="24"/>
        <v>1198.8800000000001</v>
      </c>
      <c r="P91" s="3"/>
    </row>
    <row r="92" spans="2:16" s="43" customFormat="1" ht="15.75" x14ac:dyDescent="0.25">
      <c r="B92" s="37" t="s">
        <v>211</v>
      </c>
      <c r="C92" s="38" t="s">
        <v>80</v>
      </c>
      <c r="D92" s="105">
        <v>44788</v>
      </c>
      <c r="E92" s="147" t="s">
        <v>56</v>
      </c>
      <c r="F92" s="147"/>
      <c r="G92" s="39" t="s">
        <v>55</v>
      </c>
      <c r="H92" s="39">
        <v>0</v>
      </c>
      <c r="I92" s="39">
        <v>144</v>
      </c>
      <c r="J92" s="39">
        <v>0</v>
      </c>
      <c r="K92" s="39">
        <f t="shared" si="22"/>
        <v>144</v>
      </c>
      <c r="L92" s="130">
        <v>8.5</v>
      </c>
      <c r="M92" s="7">
        <f t="shared" si="17"/>
        <v>1224</v>
      </c>
      <c r="N92" s="7">
        <f t="shared" si="23"/>
        <v>220.32</v>
      </c>
      <c r="O92" s="40">
        <f t="shared" si="24"/>
        <v>1444.32</v>
      </c>
      <c r="P92" s="42"/>
    </row>
    <row r="93" spans="2:16" s="64" customFormat="1" ht="15.75" x14ac:dyDescent="0.25">
      <c r="B93" s="50" t="str">
        <f>B92</f>
        <v>4/27/2019</v>
      </c>
      <c r="C93" s="49" t="s">
        <v>80</v>
      </c>
      <c r="D93" s="73">
        <f>D92</f>
        <v>44788</v>
      </c>
      <c r="E93" s="152" t="s">
        <v>261</v>
      </c>
      <c r="F93" s="159"/>
      <c r="G93" s="53" t="str">
        <f>G92</f>
        <v>UNID.</v>
      </c>
      <c r="H93" s="53">
        <v>0</v>
      </c>
      <c r="I93" s="51">
        <v>36</v>
      </c>
      <c r="J93" s="51">
        <v>36</v>
      </c>
      <c r="K93" s="51">
        <f t="shared" si="22"/>
        <v>0</v>
      </c>
      <c r="L93" s="139">
        <v>26</v>
      </c>
      <c r="M93" s="59">
        <f t="shared" si="17"/>
        <v>0</v>
      </c>
      <c r="N93" s="59">
        <f t="shared" si="23"/>
        <v>0</v>
      </c>
      <c r="O93" s="52">
        <f t="shared" si="24"/>
        <v>0</v>
      </c>
      <c r="P93" s="63"/>
    </row>
    <row r="94" spans="2:16" s="64" customFormat="1" ht="15.75" x14ac:dyDescent="0.25">
      <c r="B94" s="50" t="str">
        <f t="shared" ref="B94:B95" si="25">B93</f>
        <v>4/27/2019</v>
      </c>
      <c r="C94" s="49" t="s">
        <v>80</v>
      </c>
      <c r="D94" s="73">
        <f t="shared" ref="D94:D95" si="26">D93</f>
        <v>44788</v>
      </c>
      <c r="E94" s="152" t="s">
        <v>250</v>
      </c>
      <c r="F94" s="159"/>
      <c r="G94" s="53" t="s">
        <v>9</v>
      </c>
      <c r="H94" s="53">
        <v>4</v>
      </c>
      <c r="I94" s="51">
        <v>4</v>
      </c>
      <c r="J94" s="51">
        <v>0</v>
      </c>
      <c r="K94" s="51">
        <f>I94-J94</f>
        <v>4</v>
      </c>
      <c r="L94" s="139">
        <v>105</v>
      </c>
      <c r="M94" s="59">
        <f t="shared" si="17"/>
        <v>420</v>
      </c>
      <c r="N94" s="59">
        <f t="shared" si="23"/>
        <v>75.599999999999994</v>
      </c>
      <c r="O94" s="52">
        <f t="shared" si="24"/>
        <v>495.6</v>
      </c>
      <c r="P94" s="63"/>
    </row>
    <row r="95" spans="2:16" s="64" customFormat="1" ht="15.75" x14ac:dyDescent="0.25">
      <c r="B95" s="50" t="str">
        <f t="shared" si="25"/>
        <v>4/27/2019</v>
      </c>
      <c r="C95" s="49" t="s">
        <v>80</v>
      </c>
      <c r="D95" s="73">
        <f t="shared" si="26"/>
        <v>44788</v>
      </c>
      <c r="E95" s="152" t="s">
        <v>251</v>
      </c>
      <c r="F95" s="159"/>
      <c r="G95" s="53" t="s">
        <v>55</v>
      </c>
      <c r="H95" s="53">
        <v>5</v>
      </c>
      <c r="I95" s="51">
        <v>7</v>
      </c>
      <c r="J95" s="51">
        <v>2</v>
      </c>
      <c r="K95" s="51">
        <f>I95-J95</f>
        <v>5</v>
      </c>
      <c r="L95" s="139">
        <v>25</v>
      </c>
      <c r="M95" s="59">
        <f t="shared" si="17"/>
        <v>125</v>
      </c>
      <c r="N95" s="59">
        <f t="shared" si="23"/>
        <v>22.5</v>
      </c>
      <c r="O95" s="52">
        <f t="shared" si="24"/>
        <v>147.5</v>
      </c>
      <c r="P95" s="63"/>
    </row>
    <row r="96" spans="2:16" ht="15.75" x14ac:dyDescent="0.25">
      <c r="B96" s="17">
        <v>43047</v>
      </c>
      <c r="C96" s="11" t="s">
        <v>81</v>
      </c>
      <c r="D96" s="104">
        <v>44788</v>
      </c>
      <c r="E96" s="127" t="s">
        <v>14</v>
      </c>
      <c r="F96" s="121"/>
      <c r="G96" s="123" t="s">
        <v>55</v>
      </c>
      <c r="H96" s="123">
        <v>0</v>
      </c>
      <c r="I96" s="5">
        <v>144</v>
      </c>
      <c r="J96" s="5">
        <v>13</v>
      </c>
      <c r="K96" s="5">
        <f>I96-J96</f>
        <v>131</v>
      </c>
      <c r="L96" s="129">
        <v>7</v>
      </c>
      <c r="M96" s="7">
        <f t="shared" si="17"/>
        <v>917</v>
      </c>
      <c r="N96" s="7">
        <f t="shared" si="23"/>
        <v>165.06</v>
      </c>
      <c r="O96" s="40">
        <f t="shared" si="24"/>
        <v>1082.06</v>
      </c>
      <c r="P96" s="3"/>
    </row>
    <row r="97" spans="2:42" s="64" customFormat="1" ht="15.75" x14ac:dyDescent="0.25">
      <c r="B97" s="50">
        <f>B96</f>
        <v>43047</v>
      </c>
      <c r="C97" s="49" t="s">
        <v>81</v>
      </c>
      <c r="D97" s="73">
        <f>D96</f>
        <v>44788</v>
      </c>
      <c r="E97" s="152" t="s">
        <v>254</v>
      </c>
      <c r="F97" s="159"/>
      <c r="G97" s="53" t="str">
        <f>G96</f>
        <v>UNID.</v>
      </c>
      <c r="H97" s="53">
        <v>28</v>
      </c>
      <c r="I97" s="51">
        <v>32</v>
      </c>
      <c r="J97" s="51">
        <v>4</v>
      </c>
      <c r="K97" s="51">
        <f>I97-J97</f>
        <v>28</v>
      </c>
      <c r="L97" s="139">
        <v>7</v>
      </c>
      <c r="M97" s="59">
        <f t="shared" si="17"/>
        <v>196</v>
      </c>
      <c r="N97" s="59">
        <f t="shared" si="23"/>
        <v>35.28</v>
      </c>
      <c r="O97" s="52">
        <f t="shared" si="24"/>
        <v>231.28</v>
      </c>
      <c r="P97" s="63"/>
    </row>
    <row r="98" spans="2:42" ht="15.75" x14ac:dyDescent="0.25">
      <c r="B98" s="17">
        <v>43048</v>
      </c>
      <c r="C98" s="11" t="s">
        <v>202</v>
      </c>
      <c r="D98" s="104">
        <v>43048</v>
      </c>
      <c r="E98" s="127" t="s">
        <v>203</v>
      </c>
      <c r="F98" s="127"/>
      <c r="G98" s="5" t="s">
        <v>55</v>
      </c>
      <c r="H98" s="5">
        <v>41</v>
      </c>
      <c r="I98" s="5">
        <v>61</v>
      </c>
      <c r="J98" s="5">
        <v>20</v>
      </c>
      <c r="K98" s="5">
        <f t="shared" si="22"/>
        <v>41</v>
      </c>
      <c r="L98" s="129">
        <v>0</v>
      </c>
      <c r="M98" s="7">
        <f t="shared" si="17"/>
        <v>0</v>
      </c>
      <c r="N98" s="7">
        <f t="shared" si="23"/>
        <v>0</v>
      </c>
      <c r="O98" s="7">
        <f t="shared" si="24"/>
        <v>0</v>
      </c>
      <c r="P98" s="3"/>
    </row>
    <row r="99" spans="2:42" ht="15.75" x14ac:dyDescent="0.25">
      <c r="B99" s="17">
        <v>43049</v>
      </c>
      <c r="C99" s="11" t="s">
        <v>83</v>
      </c>
      <c r="D99" s="104">
        <v>43049</v>
      </c>
      <c r="E99" s="127" t="s">
        <v>245</v>
      </c>
      <c r="F99" s="127"/>
      <c r="G99" s="5" t="s">
        <v>55</v>
      </c>
      <c r="H99" s="5">
        <v>10</v>
      </c>
      <c r="I99" s="5">
        <v>40</v>
      </c>
      <c r="J99" s="5">
        <v>34</v>
      </c>
      <c r="K99" s="5">
        <v>10</v>
      </c>
      <c r="L99" s="129">
        <v>55.45</v>
      </c>
      <c r="M99" s="7">
        <f t="shared" si="17"/>
        <v>554.5</v>
      </c>
      <c r="N99" s="7">
        <f t="shared" si="23"/>
        <v>99.81</v>
      </c>
      <c r="O99" s="7">
        <f t="shared" si="24"/>
        <v>654.30999999999995</v>
      </c>
      <c r="P99" s="3"/>
    </row>
    <row r="100" spans="2:42" s="64" customFormat="1" ht="15.75" x14ac:dyDescent="0.25">
      <c r="B100" s="50">
        <f>B99</f>
        <v>43049</v>
      </c>
      <c r="C100" s="49" t="s">
        <v>83</v>
      </c>
      <c r="D100" s="73">
        <f>D99</f>
        <v>43049</v>
      </c>
      <c r="E100" s="159" t="s">
        <v>253</v>
      </c>
      <c r="F100" s="159"/>
      <c r="G100" s="51" t="str">
        <f>G99</f>
        <v>UNID.</v>
      </c>
      <c r="H100" s="53">
        <v>3</v>
      </c>
      <c r="I100" s="53">
        <v>8</v>
      </c>
      <c r="J100" s="53">
        <v>5</v>
      </c>
      <c r="K100" s="53">
        <f>I100-J100</f>
        <v>3</v>
      </c>
      <c r="L100" s="140">
        <v>48</v>
      </c>
      <c r="M100" s="59">
        <f t="shared" si="17"/>
        <v>144</v>
      </c>
      <c r="N100" s="59">
        <f t="shared" si="23"/>
        <v>25.919999999999998</v>
      </c>
      <c r="O100" s="59">
        <f t="shared" si="24"/>
        <v>169.92</v>
      </c>
      <c r="P100" s="63"/>
    </row>
    <row r="101" spans="2:42" ht="12" customHeight="1" x14ac:dyDescent="0.25">
      <c r="B101" s="17">
        <v>43050</v>
      </c>
      <c r="C101" s="11" t="s">
        <v>84</v>
      </c>
      <c r="D101" s="104">
        <v>43050</v>
      </c>
      <c r="E101" s="121" t="s">
        <v>21</v>
      </c>
      <c r="F101" s="121"/>
      <c r="G101" s="5" t="s">
        <v>55</v>
      </c>
      <c r="H101" s="123">
        <v>1</v>
      </c>
      <c r="I101" s="123">
        <v>13</v>
      </c>
      <c r="J101" s="123">
        <v>13</v>
      </c>
      <c r="K101" s="123">
        <f t="shared" si="22"/>
        <v>0</v>
      </c>
      <c r="L101" s="141">
        <v>38</v>
      </c>
      <c r="M101" s="6">
        <f t="shared" si="17"/>
        <v>0</v>
      </c>
      <c r="N101" s="6">
        <f t="shared" si="23"/>
        <v>0</v>
      </c>
      <c r="O101" s="6">
        <f t="shared" si="24"/>
        <v>0</v>
      </c>
      <c r="P101" s="3"/>
    </row>
    <row r="102" spans="2:42" s="64" customFormat="1" ht="15.75" x14ac:dyDescent="0.25">
      <c r="B102" s="50">
        <f>B101</f>
        <v>43050</v>
      </c>
      <c r="C102" s="49" t="s">
        <v>84</v>
      </c>
      <c r="D102" s="73">
        <f>D101</f>
        <v>43050</v>
      </c>
      <c r="E102" s="159" t="s">
        <v>246</v>
      </c>
      <c r="F102" s="159"/>
      <c r="G102" s="51" t="str">
        <f>G101</f>
        <v>UNID.</v>
      </c>
      <c r="H102" s="53">
        <v>8</v>
      </c>
      <c r="I102" s="53">
        <v>8</v>
      </c>
      <c r="J102" s="53">
        <v>0</v>
      </c>
      <c r="K102" s="53">
        <f t="shared" ref="K102:K108" si="27">I102-J102</f>
        <v>8</v>
      </c>
      <c r="L102" s="138">
        <v>8</v>
      </c>
      <c r="M102" s="6">
        <f t="shared" ref="M102:M108" si="28">K102*L102</f>
        <v>64</v>
      </c>
      <c r="N102" s="6">
        <f t="shared" si="23"/>
        <v>11.52</v>
      </c>
      <c r="O102" s="6">
        <f t="shared" si="24"/>
        <v>75.52</v>
      </c>
      <c r="P102" s="53">
        <f>N102-O102</f>
        <v>-64</v>
      </c>
      <c r="Q102" s="53">
        <f>O102-P102</f>
        <v>139.51999999999998</v>
      </c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</row>
    <row r="103" spans="2:42" s="64" customFormat="1" ht="15.75" x14ac:dyDescent="0.25">
      <c r="B103" s="50">
        <v>44550</v>
      </c>
      <c r="C103" s="49" t="s">
        <v>334</v>
      </c>
      <c r="D103" s="73">
        <v>44550</v>
      </c>
      <c r="E103" s="159" t="s">
        <v>327</v>
      </c>
      <c r="F103" s="159"/>
      <c r="G103" s="51" t="s">
        <v>55</v>
      </c>
      <c r="H103" s="53">
        <v>3</v>
      </c>
      <c r="I103" s="53">
        <v>3</v>
      </c>
      <c r="J103" s="53">
        <v>0</v>
      </c>
      <c r="K103" s="53">
        <f t="shared" si="27"/>
        <v>3</v>
      </c>
      <c r="L103" s="138">
        <v>2692.49</v>
      </c>
      <c r="M103" s="6">
        <f t="shared" si="28"/>
        <v>8077.4699999999993</v>
      </c>
      <c r="N103" s="6">
        <f t="shared" ref="N103:N104" si="29">M103*18%</f>
        <v>1453.9445999999998</v>
      </c>
      <c r="O103" s="6">
        <f t="shared" ref="O103:O104" si="30">M103+N103</f>
        <v>9531.4146000000001</v>
      </c>
      <c r="P103" s="65"/>
      <c r="Q103" s="6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</row>
    <row r="104" spans="2:42" s="64" customFormat="1" ht="15.75" x14ac:dyDescent="0.25">
      <c r="B104" s="50">
        <v>44550</v>
      </c>
      <c r="C104" s="49" t="s">
        <v>334</v>
      </c>
      <c r="D104" s="73">
        <v>44550</v>
      </c>
      <c r="E104" s="159" t="s">
        <v>328</v>
      </c>
      <c r="F104" s="159"/>
      <c r="G104" s="51" t="s">
        <v>55</v>
      </c>
      <c r="H104" s="53">
        <v>14</v>
      </c>
      <c r="I104" s="53">
        <v>15</v>
      </c>
      <c r="J104" s="53">
        <v>1</v>
      </c>
      <c r="K104" s="53">
        <f t="shared" si="27"/>
        <v>14</v>
      </c>
      <c r="L104" s="138">
        <v>210.17</v>
      </c>
      <c r="M104" s="6">
        <f t="shared" si="28"/>
        <v>2942.3799999999997</v>
      </c>
      <c r="N104" s="6">
        <f t="shared" si="29"/>
        <v>529.62839999999994</v>
      </c>
      <c r="O104" s="6">
        <f t="shared" si="30"/>
        <v>3472.0083999999997</v>
      </c>
      <c r="P104" s="65"/>
      <c r="Q104" s="6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</row>
    <row r="105" spans="2:42" s="70" customFormat="1" ht="15.75" x14ac:dyDescent="0.25">
      <c r="B105" s="66">
        <f>B102</f>
        <v>43050</v>
      </c>
      <c r="C105" s="67" t="s">
        <v>84</v>
      </c>
      <c r="D105" s="107">
        <f>D102</f>
        <v>43050</v>
      </c>
      <c r="E105" s="172" t="s">
        <v>266</v>
      </c>
      <c r="F105" s="172"/>
      <c r="G105" s="169" t="str">
        <f>G102</f>
        <v>UNID.</v>
      </c>
      <c r="H105" s="173">
        <v>1</v>
      </c>
      <c r="I105" s="173">
        <v>2</v>
      </c>
      <c r="J105" s="173">
        <v>1</v>
      </c>
      <c r="K105" s="173">
        <f t="shared" si="27"/>
        <v>1</v>
      </c>
      <c r="L105" s="142">
        <v>130</v>
      </c>
      <c r="M105" s="68">
        <f t="shared" si="28"/>
        <v>130</v>
      </c>
      <c r="N105" s="68">
        <f t="shared" si="23"/>
        <v>23.4</v>
      </c>
      <c r="O105" s="68">
        <f t="shared" si="24"/>
        <v>153.4</v>
      </c>
      <c r="P105" s="69"/>
      <c r="Q105" s="69"/>
      <c r="R105" s="186"/>
      <c r="S105" s="186"/>
      <c r="T105" s="186"/>
      <c r="U105" s="186"/>
      <c r="V105" s="186"/>
      <c r="W105" s="186"/>
      <c r="X105" s="186"/>
      <c r="Y105" s="186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</row>
    <row r="106" spans="2:42" s="70" customFormat="1" ht="14.25" customHeight="1" x14ac:dyDescent="0.25">
      <c r="B106" s="66">
        <f>B102</f>
        <v>43050</v>
      </c>
      <c r="C106" s="67" t="s">
        <v>84</v>
      </c>
      <c r="D106" s="107">
        <f>D102</f>
        <v>43050</v>
      </c>
      <c r="E106" s="172" t="s">
        <v>247</v>
      </c>
      <c r="F106" s="172"/>
      <c r="G106" s="169" t="str">
        <f>G102</f>
        <v>UNID.</v>
      </c>
      <c r="H106" s="173">
        <v>3</v>
      </c>
      <c r="I106" s="173">
        <v>18</v>
      </c>
      <c r="J106" s="173">
        <v>16</v>
      </c>
      <c r="K106" s="173">
        <f t="shared" si="27"/>
        <v>2</v>
      </c>
      <c r="L106" s="142">
        <v>350</v>
      </c>
      <c r="M106" s="68">
        <f t="shared" si="28"/>
        <v>700</v>
      </c>
      <c r="N106" s="68">
        <f t="shared" si="23"/>
        <v>126</v>
      </c>
      <c r="O106" s="68">
        <f t="shared" si="24"/>
        <v>826</v>
      </c>
      <c r="P106" s="69"/>
      <c r="Q106" s="69"/>
      <c r="R106" s="186"/>
      <c r="S106" s="186"/>
      <c r="T106" s="186"/>
      <c r="U106" s="186"/>
      <c r="V106" s="186"/>
      <c r="W106" s="186"/>
      <c r="X106" s="186"/>
      <c r="Y106" s="186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</row>
    <row r="107" spans="2:42" s="70" customFormat="1" ht="15.75" x14ac:dyDescent="0.25">
      <c r="B107" s="66">
        <f>B106</f>
        <v>43050</v>
      </c>
      <c r="C107" s="67" t="s">
        <v>84</v>
      </c>
      <c r="D107" s="107">
        <f>D106</f>
        <v>43050</v>
      </c>
      <c r="E107" s="172" t="s">
        <v>271</v>
      </c>
      <c r="F107" s="172"/>
      <c r="G107" s="169" t="str">
        <f>G106</f>
        <v>UNID.</v>
      </c>
      <c r="H107" s="173">
        <v>2</v>
      </c>
      <c r="I107" s="173">
        <v>2</v>
      </c>
      <c r="J107" s="173">
        <v>0</v>
      </c>
      <c r="K107" s="173">
        <f t="shared" si="27"/>
        <v>2</v>
      </c>
      <c r="L107" s="142">
        <v>350</v>
      </c>
      <c r="M107" s="68">
        <f t="shared" si="28"/>
        <v>700</v>
      </c>
      <c r="N107" s="68">
        <f t="shared" si="23"/>
        <v>126</v>
      </c>
      <c r="O107" s="68">
        <f t="shared" si="24"/>
        <v>826</v>
      </c>
      <c r="P107" s="69"/>
      <c r="Q107" s="69"/>
      <c r="R107" s="186"/>
      <c r="S107" s="186"/>
      <c r="T107" s="186"/>
      <c r="U107" s="186"/>
      <c r="V107" s="186"/>
      <c r="W107" s="186"/>
      <c r="X107" s="186"/>
      <c r="Y107" s="186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</row>
    <row r="108" spans="2:42" s="70" customFormat="1" ht="15.75" x14ac:dyDescent="0.25">
      <c r="B108" s="66">
        <f>B107</f>
        <v>43050</v>
      </c>
      <c r="C108" s="67" t="s">
        <v>84</v>
      </c>
      <c r="D108" s="107">
        <f>D107</f>
        <v>43050</v>
      </c>
      <c r="E108" s="172" t="s">
        <v>248</v>
      </c>
      <c r="F108" s="172"/>
      <c r="G108" s="169" t="str">
        <f>G107</f>
        <v>UNID.</v>
      </c>
      <c r="H108" s="173">
        <v>2</v>
      </c>
      <c r="I108" s="173">
        <v>5</v>
      </c>
      <c r="J108" s="173">
        <v>3</v>
      </c>
      <c r="K108" s="173">
        <f t="shared" si="27"/>
        <v>2</v>
      </c>
      <c r="L108" s="142">
        <v>350</v>
      </c>
      <c r="M108" s="68">
        <f t="shared" si="28"/>
        <v>700</v>
      </c>
      <c r="N108" s="68">
        <f t="shared" si="23"/>
        <v>126</v>
      </c>
      <c r="O108" s="68">
        <f t="shared" si="24"/>
        <v>826</v>
      </c>
      <c r="P108" s="69"/>
      <c r="Q108" s="69"/>
      <c r="R108" s="186"/>
      <c r="S108" s="186"/>
      <c r="T108" s="186"/>
      <c r="U108" s="186"/>
      <c r="V108" s="186"/>
      <c r="W108" s="186"/>
      <c r="X108" s="186"/>
      <c r="Y108" s="186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</row>
    <row r="109" spans="2:42" s="70" customFormat="1" ht="15.75" x14ac:dyDescent="0.25">
      <c r="B109" s="50">
        <f>B106</f>
        <v>43050</v>
      </c>
      <c r="C109" s="49" t="s">
        <v>84</v>
      </c>
      <c r="D109" s="73">
        <f>D106</f>
        <v>43050</v>
      </c>
      <c r="E109" s="159" t="s">
        <v>252</v>
      </c>
      <c r="F109" s="159"/>
      <c r="G109" s="51" t="str">
        <f>G106</f>
        <v>UNID.</v>
      </c>
      <c r="H109" s="53">
        <v>2</v>
      </c>
      <c r="I109" s="53">
        <v>3</v>
      </c>
      <c r="J109" s="53">
        <v>1</v>
      </c>
      <c r="K109" s="53">
        <f>I109-J109</f>
        <v>2</v>
      </c>
      <c r="L109" s="138">
        <v>95</v>
      </c>
      <c r="M109" s="60">
        <f>K109*L109</f>
        <v>190</v>
      </c>
      <c r="N109" s="60">
        <f>M109*18%</f>
        <v>34.199999999999996</v>
      </c>
      <c r="O109" s="60">
        <f>M109+N109</f>
        <v>224.2</v>
      </c>
      <c r="P109" s="69"/>
      <c r="Q109" s="69"/>
      <c r="R109" s="186"/>
      <c r="S109" s="186"/>
      <c r="T109" s="186"/>
      <c r="U109" s="186"/>
      <c r="V109" s="186"/>
      <c r="W109" s="186"/>
      <c r="X109" s="186"/>
      <c r="Y109" s="186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</row>
    <row r="110" spans="2:42" s="70" customFormat="1" ht="15.75" x14ac:dyDescent="0.25">
      <c r="B110" s="50">
        <v>44550</v>
      </c>
      <c r="C110" s="11" t="s">
        <v>335</v>
      </c>
      <c r="D110" s="73">
        <v>44550</v>
      </c>
      <c r="E110" s="159" t="s">
        <v>336</v>
      </c>
      <c r="F110" s="159"/>
      <c r="G110" s="51" t="s">
        <v>55</v>
      </c>
      <c r="H110" s="53">
        <v>0</v>
      </c>
      <c r="I110" s="53">
        <v>1</v>
      </c>
      <c r="J110" s="53">
        <v>1</v>
      </c>
      <c r="K110" s="53">
        <f t="shared" ref="K110:K134" si="31">I110-J110</f>
        <v>0</v>
      </c>
      <c r="L110" s="138">
        <v>4442.49</v>
      </c>
      <c r="M110" s="6">
        <f t="shared" ref="M110:M134" si="32">K110*L110</f>
        <v>0</v>
      </c>
      <c r="N110" s="6">
        <f t="shared" ref="N110:N134" si="33">M110*18%</f>
        <v>0</v>
      </c>
      <c r="O110" s="6">
        <f t="shared" ref="O110:O134" si="34">M110+N110</f>
        <v>0</v>
      </c>
      <c r="P110" s="69"/>
      <c r="Q110" s="69"/>
      <c r="R110" s="186"/>
      <c r="S110" s="186"/>
      <c r="T110" s="186"/>
      <c r="U110" s="186"/>
      <c r="V110" s="186"/>
      <c r="W110" s="186"/>
      <c r="X110" s="186"/>
      <c r="Y110" s="186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</row>
    <row r="111" spans="2:42" s="70" customFormat="1" ht="15.75" x14ac:dyDescent="0.25">
      <c r="B111" s="50">
        <v>44550</v>
      </c>
      <c r="C111" s="11" t="s">
        <v>200</v>
      </c>
      <c r="D111" s="73">
        <v>44550</v>
      </c>
      <c r="E111" s="159" t="s">
        <v>333</v>
      </c>
      <c r="F111" s="159"/>
      <c r="G111" s="51" t="s">
        <v>55</v>
      </c>
      <c r="H111" s="53">
        <v>3</v>
      </c>
      <c r="I111" s="53">
        <v>3</v>
      </c>
      <c r="J111" s="53">
        <v>1</v>
      </c>
      <c r="K111" s="53">
        <f t="shared" si="31"/>
        <v>2</v>
      </c>
      <c r="L111" s="138">
        <v>1694.92</v>
      </c>
      <c r="M111" s="6">
        <f t="shared" si="32"/>
        <v>3389.84</v>
      </c>
      <c r="N111" s="6">
        <f t="shared" si="33"/>
        <v>610.1712</v>
      </c>
      <c r="O111" s="6">
        <f t="shared" si="34"/>
        <v>4000.0111999999999</v>
      </c>
      <c r="P111" s="69"/>
      <c r="Q111" s="69"/>
      <c r="R111" s="186"/>
      <c r="S111" s="186"/>
      <c r="T111" s="186"/>
      <c r="U111" s="186"/>
      <c r="V111" s="186"/>
      <c r="W111" s="186"/>
      <c r="X111" s="186"/>
      <c r="Y111" s="186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</row>
    <row r="112" spans="2:42" s="70" customFormat="1" ht="15.75" x14ac:dyDescent="0.25">
      <c r="B112" s="50">
        <v>44550</v>
      </c>
      <c r="C112" s="11" t="s">
        <v>200</v>
      </c>
      <c r="D112" s="73">
        <v>44550</v>
      </c>
      <c r="E112" s="159" t="s">
        <v>332</v>
      </c>
      <c r="F112" s="159"/>
      <c r="G112" s="51" t="s">
        <v>55</v>
      </c>
      <c r="H112" s="53">
        <v>0</v>
      </c>
      <c r="I112" s="53">
        <v>1</v>
      </c>
      <c r="J112" s="53">
        <v>1</v>
      </c>
      <c r="K112" s="53">
        <f t="shared" si="31"/>
        <v>0</v>
      </c>
      <c r="L112" s="138">
        <v>5222.6000000000004</v>
      </c>
      <c r="M112" s="6">
        <f t="shared" si="32"/>
        <v>0</v>
      </c>
      <c r="N112" s="6">
        <f t="shared" si="33"/>
        <v>0</v>
      </c>
      <c r="O112" s="6">
        <f t="shared" si="34"/>
        <v>0</v>
      </c>
      <c r="P112" s="69"/>
      <c r="Q112" s="69"/>
      <c r="R112" s="186"/>
      <c r="S112" s="186"/>
      <c r="T112" s="186"/>
      <c r="U112" s="186"/>
      <c r="V112" s="186"/>
      <c r="W112" s="186"/>
      <c r="X112" s="186"/>
      <c r="Y112" s="186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</row>
    <row r="113" spans="2:42" s="70" customFormat="1" ht="15.75" x14ac:dyDescent="0.25">
      <c r="B113" s="66">
        <f t="shared" ref="B113" si="35">B112</f>
        <v>44550</v>
      </c>
      <c r="C113" s="67" t="s">
        <v>231</v>
      </c>
      <c r="D113" s="107">
        <f t="shared" ref="D113" si="36">D112</f>
        <v>44550</v>
      </c>
      <c r="E113" s="168" t="s">
        <v>265</v>
      </c>
      <c r="F113" s="168"/>
      <c r="G113" s="169" t="str">
        <f>G112</f>
        <v>UNID.</v>
      </c>
      <c r="H113" s="169">
        <v>1</v>
      </c>
      <c r="I113" s="170">
        <v>1</v>
      </c>
      <c r="J113" s="170">
        <v>0</v>
      </c>
      <c r="K113" s="169">
        <f t="shared" si="31"/>
        <v>1</v>
      </c>
      <c r="L113" s="134">
        <v>1500</v>
      </c>
      <c r="M113" s="71">
        <f t="shared" si="32"/>
        <v>1500</v>
      </c>
      <c r="N113" s="71">
        <f t="shared" si="33"/>
        <v>270</v>
      </c>
      <c r="O113" s="71">
        <f t="shared" si="34"/>
        <v>1770</v>
      </c>
      <c r="P113" s="69"/>
      <c r="Q113" s="69"/>
      <c r="R113" s="186"/>
      <c r="S113" s="186"/>
      <c r="T113" s="186"/>
      <c r="U113" s="186"/>
      <c r="V113" s="186"/>
      <c r="W113" s="186"/>
      <c r="X113" s="186"/>
      <c r="Y113" s="186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</row>
    <row r="114" spans="2:42" s="70" customFormat="1" ht="15.75" x14ac:dyDescent="0.25">
      <c r="B114" s="66" t="s">
        <v>399</v>
      </c>
      <c r="C114" s="67" t="s">
        <v>400</v>
      </c>
      <c r="D114" s="107">
        <v>44706</v>
      </c>
      <c r="E114" s="168" t="s">
        <v>401</v>
      </c>
      <c r="F114" s="187"/>
      <c r="G114" s="173" t="s">
        <v>55</v>
      </c>
      <c r="H114" s="169">
        <v>0</v>
      </c>
      <c r="I114" s="170">
        <v>2</v>
      </c>
      <c r="J114" s="170">
        <v>2</v>
      </c>
      <c r="K114" s="169">
        <f t="shared" ref="K114" si="37">I114-J114</f>
        <v>0</v>
      </c>
      <c r="L114" s="134">
        <v>0</v>
      </c>
      <c r="M114" s="71">
        <f t="shared" ref="M114" si="38">K114*L114</f>
        <v>0</v>
      </c>
      <c r="N114" s="71">
        <f t="shared" ref="N114" si="39">M114*18%</f>
        <v>0</v>
      </c>
      <c r="O114" s="71">
        <f t="shared" ref="O114" si="40">M114+N114</f>
        <v>0</v>
      </c>
      <c r="P114" s="69"/>
      <c r="Q114" s="69"/>
      <c r="R114" s="186"/>
      <c r="S114" s="186"/>
      <c r="T114" s="186"/>
      <c r="U114" s="186"/>
      <c r="V114" s="186"/>
      <c r="W114" s="186"/>
      <c r="X114" s="186"/>
      <c r="Y114" s="186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</row>
    <row r="115" spans="2:42" s="70" customFormat="1" ht="15.75" x14ac:dyDescent="0.25">
      <c r="B115" s="50">
        <f>B113</f>
        <v>44550</v>
      </c>
      <c r="C115" s="49" t="s">
        <v>80</v>
      </c>
      <c r="D115" s="73">
        <f>D113</f>
        <v>44550</v>
      </c>
      <c r="E115" s="152" t="s">
        <v>249</v>
      </c>
      <c r="F115" s="159"/>
      <c r="G115" s="53" t="s">
        <v>55</v>
      </c>
      <c r="H115" s="51">
        <v>0</v>
      </c>
      <c r="I115" s="51">
        <v>3</v>
      </c>
      <c r="J115" s="51">
        <v>3</v>
      </c>
      <c r="K115" s="51">
        <v>0</v>
      </c>
      <c r="L115" s="139">
        <v>150</v>
      </c>
      <c r="M115" s="59">
        <f t="shared" si="32"/>
        <v>0</v>
      </c>
      <c r="N115" s="59">
        <f t="shared" si="33"/>
        <v>0</v>
      </c>
      <c r="O115" s="52">
        <f t="shared" si="34"/>
        <v>0</v>
      </c>
      <c r="P115" s="69"/>
      <c r="Q115" s="69"/>
      <c r="R115" s="186" t="s">
        <v>282</v>
      </c>
      <c r="S115" s="186"/>
      <c r="T115" s="186"/>
      <c r="U115" s="186"/>
      <c r="V115" s="186"/>
      <c r="W115" s="186"/>
      <c r="X115" s="186"/>
      <c r="Y115" s="186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</row>
    <row r="116" spans="2:42" s="70" customFormat="1" ht="15.75" x14ac:dyDescent="0.25">
      <c r="B116" s="50">
        <v>44550</v>
      </c>
      <c r="C116" s="11" t="s">
        <v>200</v>
      </c>
      <c r="D116" s="73">
        <v>44550</v>
      </c>
      <c r="E116" s="159" t="s">
        <v>331</v>
      </c>
      <c r="F116" s="159"/>
      <c r="G116" s="51" t="s">
        <v>55</v>
      </c>
      <c r="H116" s="53">
        <v>4</v>
      </c>
      <c r="I116" s="53">
        <v>13</v>
      </c>
      <c r="J116" s="53">
        <v>13</v>
      </c>
      <c r="K116" s="53">
        <f t="shared" si="31"/>
        <v>0</v>
      </c>
      <c r="L116" s="138">
        <v>677.97</v>
      </c>
      <c r="M116" s="6">
        <f t="shared" si="32"/>
        <v>0</v>
      </c>
      <c r="N116" s="6">
        <f t="shared" si="33"/>
        <v>0</v>
      </c>
      <c r="O116" s="6">
        <f t="shared" si="34"/>
        <v>0</v>
      </c>
      <c r="P116" s="69"/>
      <c r="Q116" s="69"/>
      <c r="R116" s="186"/>
      <c r="S116" s="186"/>
      <c r="T116" s="186"/>
      <c r="U116" s="186"/>
      <c r="V116" s="186"/>
      <c r="W116" s="186"/>
      <c r="X116" s="186"/>
      <c r="Y116" s="186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</row>
    <row r="117" spans="2:42" s="70" customFormat="1" ht="15.75" x14ac:dyDescent="0.25">
      <c r="B117" s="50">
        <v>44550</v>
      </c>
      <c r="C117" s="11" t="s">
        <v>200</v>
      </c>
      <c r="D117" s="73">
        <v>44550</v>
      </c>
      <c r="E117" s="159" t="s">
        <v>330</v>
      </c>
      <c r="F117" s="159"/>
      <c r="G117" s="51" t="s">
        <v>55</v>
      </c>
      <c r="H117" s="53">
        <v>1</v>
      </c>
      <c r="I117" s="53">
        <v>1</v>
      </c>
      <c r="J117" s="53">
        <v>0</v>
      </c>
      <c r="K117" s="53">
        <f t="shared" si="31"/>
        <v>1</v>
      </c>
      <c r="L117" s="138">
        <v>602.64</v>
      </c>
      <c r="M117" s="6">
        <f t="shared" si="32"/>
        <v>602.64</v>
      </c>
      <c r="N117" s="6">
        <f t="shared" si="33"/>
        <v>108.47519999999999</v>
      </c>
      <c r="O117" s="6">
        <f t="shared" si="34"/>
        <v>711.11519999999996</v>
      </c>
      <c r="P117" s="69"/>
      <c r="Q117" s="69"/>
      <c r="R117" s="186"/>
      <c r="S117" s="186"/>
      <c r="T117" s="186"/>
      <c r="U117" s="186"/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</row>
    <row r="118" spans="2:42" s="70" customFormat="1" ht="15.75" x14ac:dyDescent="0.25">
      <c r="B118" s="17">
        <v>43619</v>
      </c>
      <c r="C118" s="11" t="s">
        <v>185</v>
      </c>
      <c r="D118" s="104">
        <v>43619</v>
      </c>
      <c r="E118" s="127" t="s">
        <v>283</v>
      </c>
      <c r="F118" s="127"/>
      <c r="G118" s="5" t="s">
        <v>55</v>
      </c>
      <c r="H118" s="5">
        <v>1</v>
      </c>
      <c r="I118" s="5">
        <v>3</v>
      </c>
      <c r="J118" s="5">
        <v>2</v>
      </c>
      <c r="K118" s="5">
        <f t="shared" si="31"/>
        <v>1</v>
      </c>
      <c r="L118" s="129">
        <v>6395</v>
      </c>
      <c r="M118" s="7">
        <f t="shared" si="32"/>
        <v>6395</v>
      </c>
      <c r="N118" s="7">
        <f t="shared" si="33"/>
        <v>1151.0999999999999</v>
      </c>
      <c r="O118" s="7">
        <f t="shared" si="34"/>
        <v>7546.1</v>
      </c>
      <c r="P118" s="69"/>
      <c r="Q118" s="69"/>
      <c r="R118" s="186"/>
      <c r="S118" s="186"/>
      <c r="T118" s="186"/>
      <c r="U118" s="186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</row>
    <row r="119" spans="2:42" s="70" customFormat="1" ht="15.75" x14ac:dyDescent="0.25">
      <c r="B119" s="17">
        <v>44007</v>
      </c>
      <c r="C119" s="11" t="s">
        <v>148</v>
      </c>
      <c r="D119" s="104">
        <v>44007</v>
      </c>
      <c r="E119" s="127" t="s">
        <v>152</v>
      </c>
      <c r="F119" s="127"/>
      <c r="G119" s="5" t="s">
        <v>55</v>
      </c>
      <c r="H119" s="5">
        <v>199</v>
      </c>
      <c r="I119" s="5">
        <v>200</v>
      </c>
      <c r="J119" s="5">
        <v>1</v>
      </c>
      <c r="K119" s="5">
        <f t="shared" si="31"/>
        <v>199</v>
      </c>
      <c r="L119" s="129">
        <v>7.97</v>
      </c>
      <c r="M119" s="7">
        <f t="shared" si="32"/>
        <v>1586.03</v>
      </c>
      <c r="N119" s="7">
        <f t="shared" si="33"/>
        <v>285.48539999999997</v>
      </c>
      <c r="O119" s="7">
        <f t="shared" si="34"/>
        <v>1871.5154</v>
      </c>
      <c r="P119" s="69"/>
      <c r="Q119" s="69"/>
      <c r="R119" s="186"/>
      <c r="S119" s="186"/>
      <c r="T119" s="186"/>
      <c r="U119" s="186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</row>
    <row r="120" spans="2:42" s="70" customFormat="1" ht="15.75" x14ac:dyDescent="0.25">
      <c r="B120" s="17">
        <v>44007</v>
      </c>
      <c r="C120" s="11" t="s">
        <v>45</v>
      </c>
      <c r="D120" s="104">
        <v>44007</v>
      </c>
      <c r="E120" s="127" t="s">
        <v>13</v>
      </c>
      <c r="F120" s="127"/>
      <c r="G120" s="5" t="s">
        <v>11</v>
      </c>
      <c r="H120" s="5">
        <v>138</v>
      </c>
      <c r="I120" s="5">
        <v>150</v>
      </c>
      <c r="J120" s="5">
        <v>12</v>
      </c>
      <c r="K120" s="5">
        <f t="shared" si="31"/>
        <v>138</v>
      </c>
      <c r="L120" s="129">
        <v>7.34</v>
      </c>
      <c r="M120" s="7">
        <f t="shared" si="32"/>
        <v>1012.92</v>
      </c>
      <c r="N120" s="7">
        <f t="shared" si="33"/>
        <v>182.32559999999998</v>
      </c>
      <c r="O120" s="7">
        <f t="shared" si="34"/>
        <v>1195.2456</v>
      </c>
      <c r="P120" s="69"/>
      <c r="Q120" s="69"/>
      <c r="R120" s="186"/>
      <c r="S120" s="186"/>
      <c r="T120" s="186"/>
      <c r="U120" s="186"/>
      <c r="V120" s="186"/>
      <c r="W120" s="186"/>
      <c r="X120" s="186"/>
      <c r="Y120" s="186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</row>
    <row r="121" spans="2:42" s="70" customFormat="1" ht="15.75" x14ac:dyDescent="0.25">
      <c r="B121" s="17">
        <v>43620</v>
      </c>
      <c r="C121" s="11" t="s">
        <v>186</v>
      </c>
      <c r="D121" s="104">
        <v>43620</v>
      </c>
      <c r="E121" s="124" t="s">
        <v>188</v>
      </c>
      <c r="F121" s="124"/>
      <c r="G121" s="5" t="s">
        <v>55</v>
      </c>
      <c r="H121" s="125">
        <v>0</v>
      </c>
      <c r="I121" s="125">
        <v>2</v>
      </c>
      <c r="J121" s="125">
        <v>2</v>
      </c>
      <c r="K121" s="5">
        <f t="shared" ref="K121" si="41">I121-J121</f>
        <v>0</v>
      </c>
      <c r="L121" s="135">
        <v>1750</v>
      </c>
      <c r="M121" s="7">
        <f t="shared" ref="M121" si="42">K121*L121</f>
        <v>0</v>
      </c>
      <c r="N121" s="7">
        <f t="shared" ref="N121" si="43">M121*18%</f>
        <v>0</v>
      </c>
      <c r="O121" s="7">
        <f t="shared" ref="O121" si="44">M121+N121</f>
        <v>0</v>
      </c>
      <c r="P121" s="69"/>
      <c r="Q121" s="69"/>
      <c r="R121" s="186"/>
      <c r="S121" s="186"/>
      <c r="T121" s="186"/>
      <c r="U121" s="186"/>
      <c r="V121" s="186"/>
      <c r="W121" s="186"/>
      <c r="X121" s="186"/>
      <c r="Y121" s="186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</row>
    <row r="122" spans="2:42" s="70" customFormat="1" ht="15.75" x14ac:dyDescent="0.25">
      <c r="B122" s="17">
        <v>44185</v>
      </c>
      <c r="C122" s="11" t="s">
        <v>200</v>
      </c>
      <c r="D122" s="104">
        <v>44788</v>
      </c>
      <c r="E122" s="124" t="s">
        <v>325</v>
      </c>
      <c r="F122" s="124"/>
      <c r="G122" s="5" t="s">
        <v>55</v>
      </c>
      <c r="H122" s="125">
        <v>0</v>
      </c>
      <c r="I122" s="125">
        <v>4</v>
      </c>
      <c r="J122" s="125">
        <v>1</v>
      </c>
      <c r="K122" s="5">
        <f t="shared" ref="K122:K123" si="45">I122-J122</f>
        <v>3</v>
      </c>
      <c r="L122" s="135">
        <v>662.9</v>
      </c>
      <c r="M122" s="7">
        <f t="shared" ref="M122:M123" si="46">K122*L122</f>
        <v>1988.6999999999998</v>
      </c>
      <c r="N122" s="7">
        <f t="shared" ref="N122:N123" si="47">M122*18%</f>
        <v>357.96599999999995</v>
      </c>
      <c r="O122" s="7">
        <f t="shared" ref="O122:O123" si="48">M122+N122</f>
        <v>2346.6659999999997</v>
      </c>
      <c r="P122" s="69"/>
      <c r="Q122" s="69"/>
      <c r="R122" s="186"/>
      <c r="S122" s="186"/>
      <c r="T122" s="186"/>
      <c r="U122" s="186"/>
      <c r="V122" s="186"/>
      <c r="W122" s="186"/>
      <c r="X122" s="186"/>
      <c r="Y122" s="186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</row>
    <row r="123" spans="2:42" s="70" customFormat="1" ht="15.75" x14ac:dyDescent="0.25">
      <c r="B123" s="17">
        <v>44788</v>
      </c>
      <c r="C123" s="11" t="s">
        <v>439</v>
      </c>
      <c r="D123" s="104">
        <v>44788</v>
      </c>
      <c r="E123" s="124" t="s">
        <v>440</v>
      </c>
      <c r="F123" s="124"/>
      <c r="G123" s="5" t="s">
        <v>55</v>
      </c>
      <c r="H123" s="125"/>
      <c r="I123" s="125">
        <v>4</v>
      </c>
      <c r="J123" s="125">
        <v>3</v>
      </c>
      <c r="K123" s="5">
        <f t="shared" si="45"/>
        <v>1</v>
      </c>
      <c r="L123" s="135">
        <v>675.14</v>
      </c>
      <c r="M123" s="7">
        <f t="shared" si="46"/>
        <v>675.14</v>
      </c>
      <c r="N123" s="7">
        <f t="shared" si="47"/>
        <v>121.5252</v>
      </c>
      <c r="O123" s="7">
        <f t="shared" si="48"/>
        <v>796.66520000000003</v>
      </c>
      <c r="P123" s="69"/>
      <c r="Q123" s="69"/>
      <c r="R123" s="186"/>
      <c r="S123" s="186"/>
      <c r="T123" s="186"/>
      <c r="U123" s="186"/>
      <c r="V123" s="186"/>
      <c r="W123" s="186"/>
      <c r="X123" s="186"/>
      <c r="Y123" s="186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</row>
    <row r="124" spans="2:42" s="70" customFormat="1" ht="15.75" x14ac:dyDescent="0.25">
      <c r="B124" s="17">
        <v>43830</v>
      </c>
      <c r="C124" s="11" t="s">
        <v>200</v>
      </c>
      <c r="D124" s="104">
        <v>44788</v>
      </c>
      <c r="E124" s="124" t="s">
        <v>326</v>
      </c>
      <c r="F124" s="124"/>
      <c r="G124" s="5" t="s">
        <v>55</v>
      </c>
      <c r="H124" s="125">
        <v>0</v>
      </c>
      <c r="I124" s="125">
        <v>2</v>
      </c>
      <c r="J124" s="125">
        <v>1</v>
      </c>
      <c r="K124" s="5">
        <f t="shared" ref="K124" si="49">I124-J124</f>
        <v>1</v>
      </c>
      <c r="L124" s="135">
        <v>1456.46</v>
      </c>
      <c r="M124" s="7">
        <f t="shared" ref="M124" si="50">K124*L124</f>
        <v>1456.46</v>
      </c>
      <c r="N124" s="7">
        <f t="shared" ref="N124" si="51">M124*18%</f>
        <v>262.1628</v>
      </c>
      <c r="O124" s="7">
        <f t="shared" ref="O124" si="52">M124+N124</f>
        <v>1718.6228000000001</v>
      </c>
      <c r="P124" s="69"/>
      <c r="Q124" s="69"/>
      <c r="R124" s="186"/>
      <c r="S124" s="186"/>
      <c r="T124" s="186"/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</row>
    <row r="125" spans="2:42" s="70" customFormat="1" ht="15.75" x14ac:dyDescent="0.25">
      <c r="B125" s="17">
        <v>43621</v>
      </c>
      <c r="C125" s="11" t="s">
        <v>187</v>
      </c>
      <c r="D125" s="104">
        <v>43621</v>
      </c>
      <c r="E125" s="124" t="s">
        <v>189</v>
      </c>
      <c r="F125" s="124"/>
      <c r="G125" s="5" t="s">
        <v>55</v>
      </c>
      <c r="H125" s="125">
        <v>0</v>
      </c>
      <c r="I125" s="125">
        <v>1</v>
      </c>
      <c r="J125" s="125">
        <v>1</v>
      </c>
      <c r="K125" s="5">
        <f t="shared" ref="K125" si="53">I125-J125</f>
        <v>0</v>
      </c>
      <c r="L125" s="135">
        <v>30650</v>
      </c>
      <c r="M125" s="7">
        <f t="shared" ref="M125" si="54">K125*L125</f>
        <v>0</v>
      </c>
      <c r="N125" s="7">
        <f t="shared" ref="N125" si="55">M125*18%</f>
        <v>0</v>
      </c>
      <c r="O125" s="7">
        <f t="shared" ref="O125" si="56">M125+N125</f>
        <v>0</v>
      </c>
      <c r="P125" s="69"/>
      <c r="Q125" s="69"/>
      <c r="R125" s="186"/>
      <c r="S125" s="186"/>
      <c r="T125" s="186"/>
      <c r="U125" s="186"/>
      <c r="V125" s="186"/>
      <c r="W125" s="186"/>
      <c r="X125" s="186"/>
      <c r="Y125" s="186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</row>
    <row r="126" spans="2:42" s="70" customFormat="1" ht="15.75" x14ac:dyDescent="0.25">
      <c r="B126" s="17">
        <v>44185</v>
      </c>
      <c r="C126" s="11" t="s">
        <v>200</v>
      </c>
      <c r="D126" s="104">
        <v>44185</v>
      </c>
      <c r="E126" s="124" t="s">
        <v>324</v>
      </c>
      <c r="F126" s="124"/>
      <c r="G126" s="5" t="s">
        <v>55</v>
      </c>
      <c r="H126" s="125">
        <v>3</v>
      </c>
      <c r="I126" s="125">
        <v>3</v>
      </c>
      <c r="J126" s="125">
        <v>0</v>
      </c>
      <c r="K126" s="5">
        <f t="shared" ref="K126:K127" si="57">I126-J126</f>
        <v>3</v>
      </c>
      <c r="L126" s="135">
        <v>3760.59</v>
      </c>
      <c r="M126" s="7">
        <f t="shared" ref="M126:M127" si="58">K126*L126</f>
        <v>11281.77</v>
      </c>
      <c r="N126" s="7">
        <f t="shared" ref="N126:N127" si="59">M126*18%</f>
        <v>2030.7185999999999</v>
      </c>
      <c r="O126" s="7">
        <f t="shared" ref="O126:O127" si="60">M126+N126</f>
        <v>13312.488600000001</v>
      </c>
      <c r="P126" s="69"/>
      <c r="Q126" s="69"/>
      <c r="R126" s="186"/>
      <c r="S126" s="186"/>
      <c r="T126" s="186"/>
      <c r="U126" s="186"/>
      <c r="V126" s="186"/>
      <c r="W126" s="186"/>
      <c r="X126" s="186"/>
      <c r="Y126" s="186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</row>
    <row r="127" spans="2:42" s="70" customFormat="1" ht="15.75" x14ac:dyDescent="0.25">
      <c r="B127" s="17" t="s">
        <v>163</v>
      </c>
      <c r="C127" s="11" t="s">
        <v>184</v>
      </c>
      <c r="D127" s="104" t="s">
        <v>163</v>
      </c>
      <c r="E127" s="124" t="s">
        <v>175</v>
      </c>
      <c r="F127" s="124"/>
      <c r="G127" s="5" t="s">
        <v>55</v>
      </c>
      <c r="H127" s="125">
        <v>0</v>
      </c>
      <c r="I127" s="125">
        <v>1</v>
      </c>
      <c r="J127" s="125">
        <v>1</v>
      </c>
      <c r="K127" s="5">
        <f t="shared" si="57"/>
        <v>0</v>
      </c>
      <c r="L127" s="135">
        <v>19631.349999999999</v>
      </c>
      <c r="M127" s="7">
        <f t="shared" si="58"/>
        <v>0</v>
      </c>
      <c r="N127" s="7">
        <f t="shared" si="59"/>
        <v>0</v>
      </c>
      <c r="O127" s="7">
        <f t="shared" si="60"/>
        <v>0</v>
      </c>
      <c r="P127" s="69"/>
      <c r="Q127" s="69"/>
      <c r="R127" s="186"/>
      <c r="S127" s="186"/>
      <c r="T127" s="186"/>
      <c r="U127" s="186"/>
      <c r="V127" s="186"/>
      <c r="W127" s="186"/>
      <c r="X127" s="186"/>
      <c r="Y127" s="186"/>
      <c r="Z127" s="186"/>
      <c r="AA127" s="186"/>
      <c r="AB127" s="186"/>
      <c r="AC127" s="186"/>
      <c r="AD127" s="186"/>
      <c r="AE127" s="186"/>
      <c r="AF127" s="186"/>
      <c r="AG127" s="186"/>
      <c r="AH127" s="186"/>
      <c r="AI127" s="186"/>
      <c r="AJ127" s="186"/>
      <c r="AK127" s="186"/>
      <c r="AL127" s="186"/>
      <c r="AM127" s="186"/>
      <c r="AN127" s="186"/>
      <c r="AO127" s="186"/>
      <c r="AP127" s="186"/>
    </row>
    <row r="128" spans="2:42" s="70" customFormat="1" ht="15.75" x14ac:dyDescent="0.25">
      <c r="B128" s="17">
        <v>43830</v>
      </c>
      <c r="C128" s="11" t="s">
        <v>200</v>
      </c>
      <c r="D128" s="104">
        <v>43830</v>
      </c>
      <c r="E128" s="124" t="s">
        <v>216</v>
      </c>
      <c r="F128" s="124"/>
      <c r="G128" s="5" t="s">
        <v>55</v>
      </c>
      <c r="H128" s="125">
        <v>0</v>
      </c>
      <c r="I128" s="125">
        <v>1</v>
      </c>
      <c r="J128" s="125">
        <v>1</v>
      </c>
      <c r="K128" s="5">
        <f t="shared" ref="K128:K129" si="61">I128-J128</f>
        <v>0</v>
      </c>
      <c r="L128" s="135">
        <v>1187.0999999999999</v>
      </c>
      <c r="M128" s="7">
        <f t="shared" ref="M128:M129" si="62">K128*L128</f>
        <v>0</v>
      </c>
      <c r="N128" s="7">
        <f t="shared" ref="N128:N129" si="63">M128*18%</f>
        <v>0</v>
      </c>
      <c r="O128" s="7">
        <f t="shared" ref="O128:O129" si="64">M128+N128</f>
        <v>0</v>
      </c>
      <c r="P128" s="69"/>
      <c r="Q128" s="69"/>
      <c r="R128" s="186"/>
      <c r="S128" s="186"/>
      <c r="T128" s="186"/>
      <c r="U128" s="186"/>
      <c r="V128" s="186"/>
      <c r="W128" s="186"/>
      <c r="X128" s="186"/>
      <c r="Y128" s="186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</row>
    <row r="129" spans="2:42" s="70" customFormat="1" ht="15.75" x14ac:dyDescent="0.25">
      <c r="B129" s="17">
        <v>43011</v>
      </c>
      <c r="C129" s="11" t="s">
        <v>76</v>
      </c>
      <c r="D129" s="104">
        <v>43011</v>
      </c>
      <c r="E129" s="124" t="s">
        <v>35</v>
      </c>
      <c r="F129" s="124"/>
      <c r="G129" s="5" t="s">
        <v>55</v>
      </c>
      <c r="H129" s="125">
        <v>0</v>
      </c>
      <c r="I129" s="125">
        <v>3</v>
      </c>
      <c r="J129" s="125">
        <v>3</v>
      </c>
      <c r="K129" s="5">
        <f t="shared" si="61"/>
        <v>0</v>
      </c>
      <c r="L129" s="135">
        <v>2650</v>
      </c>
      <c r="M129" s="7">
        <f t="shared" si="62"/>
        <v>0</v>
      </c>
      <c r="N129" s="7">
        <f t="shared" si="63"/>
        <v>0</v>
      </c>
      <c r="O129" s="7">
        <f t="shared" si="64"/>
        <v>0</v>
      </c>
      <c r="P129" s="69"/>
      <c r="Q129" s="69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</row>
    <row r="130" spans="2:42" s="70" customFormat="1" ht="15.75" x14ac:dyDescent="0.25">
      <c r="B130" s="17">
        <v>43011</v>
      </c>
      <c r="C130" s="11" t="s">
        <v>77</v>
      </c>
      <c r="D130" s="104">
        <v>43011</v>
      </c>
      <c r="E130" s="127" t="s">
        <v>36</v>
      </c>
      <c r="F130" s="127"/>
      <c r="G130" s="5" t="s">
        <v>55</v>
      </c>
      <c r="H130" s="5">
        <v>0</v>
      </c>
      <c r="I130" s="5">
        <v>4</v>
      </c>
      <c r="J130" s="5">
        <v>4</v>
      </c>
      <c r="K130" s="5">
        <f t="shared" ref="K130:K133" si="65">I130-J130</f>
        <v>0</v>
      </c>
      <c r="L130" s="129">
        <v>1364</v>
      </c>
      <c r="M130" s="7">
        <f t="shared" ref="M130:M133" si="66">K130*L130</f>
        <v>0</v>
      </c>
      <c r="N130" s="7">
        <f t="shared" ref="N130:N133" si="67">M130*18%</f>
        <v>0</v>
      </c>
      <c r="O130" s="7">
        <f t="shared" ref="O130:O133" si="68">M130+N130</f>
        <v>0</v>
      </c>
      <c r="P130" s="69"/>
      <c r="Q130" s="69"/>
      <c r="R130" s="186"/>
      <c r="S130" s="186"/>
      <c r="T130" s="186"/>
      <c r="U130" s="186"/>
      <c r="V130" s="186"/>
      <c r="W130" s="186"/>
      <c r="X130" s="186"/>
      <c r="Y130" s="186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</row>
    <row r="131" spans="2:42" s="70" customFormat="1" ht="15.75" x14ac:dyDescent="0.25">
      <c r="B131" s="17">
        <v>42958</v>
      </c>
      <c r="C131" s="11" t="s">
        <v>49</v>
      </c>
      <c r="D131" s="104">
        <v>42958</v>
      </c>
      <c r="E131" s="127" t="s">
        <v>20</v>
      </c>
      <c r="F131" s="127"/>
      <c r="G131" s="5" t="s">
        <v>55</v>
      </c>
      <c r="H131" s="5">
        <v>0</v>
      </c>
      <c r="I131" s="5">
        <v>1</v>
      </c>
      <c r="J131" s="5">
        <v>1</v>
      </c>
      <c r="K131" s="123">
        <f t="shared" si="65"/>
        <v>0</v>
      </c>
      <c r="L131" s="129">
        <v>6585</v>
      </c>
      <c r="M131" s="7">
        <f t="shared" si="66"/>
        <v>0</v>
      </c>
      <c r="N131" s="6">
        <f t="shared" si="67"/>
        <v>0</v>
      </c>
      <c r="O131" s="6">
        <f t="shared" si="68"/>
        <v>0</v>
      </c>
      <c r="P131" s="69"/>
      <c r="Q131" s="69"/>
      <c r="R131" s="186"/>
      <c r="S131" s="186"/>
      <c r="T131" s="186"/>
      <c r="U131" s="186"/>
      <c r="V131" s="186"/>
      <c r="W131" s="186"/>
      <c r="X131" s="186"/>
      <c r="Y131" s="186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</row>
    <row r="132" spans="2:42" s="70" customFormat="1" ht="15.75" x14ac:dyDescent="0.25">
      <c r="B132" s="50">
        <v>44550</v>
      </c>
      <c r="C132" s="11" t="s">
        <v>200</v>
      </c>
      <c r="D132" s="73">
        <v>44788</v>
      </c>
      <c r="E132" s="152" t="s">
        <v>444</v>
      </c>
      <c r="F132" s="152"/>
      <c r="G132" s="51" t="s">
        <v>55</v>
      </c>
      <c r="H132" s="51">
        <v>0</v>
      </c>
      <c r="I132" s="51">
        <v>1</v>
      </c>
      <c r="J132" s="51">
        <v>1</v>
      </c>
      <c r="K132" s="51">
        <f t="shared" si="65"/>
        <v>0</v>
      </c>
      <c r="L132" s="128">
        <v>6430.32</v>
      </c>
      <c r="M132" s="7">
        <f t="shared" si="66"/>
        <v>0</v>
      </c>
      <c r="N132" s="7">
        <f t="shared" si="67"/>
        <v>0</v>
      </c>
      <c r="O132" s="7">
        <f t="shared" si="68"/>
        <v>0</v>
      </c>
      <c r="P132" s="69"/>
      <c r="Q132" s="69"/>
      <c r="R132" s="186"/>
      <c r="S132" s="186"/>
      <c r="T132" s="186"/>
      <c r="U132" s="186"/>
      <c r="V132" s="186"/>
      <c r="W132" s="186"/>
      <c r="X132" s="186"/>
      <c r="Y132" s="186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</row>
    <row r="133" spans="2:42" s="70" customFormat="1" ht="15.75" x14ac:dyDescent="0.25">
      <c r="B133" s="17">
        <v>44788</v>
      </c>
      <c r="C133" s="11" t="s">
        <v>200</v>
      </c>
      <c r="D133" s="73">
        <v>44788</v>
      </c>
      <c r="E133" s="152" t="s">
        <v>329</v>
      </c>
      <c r="F133" s="152"/>
      <c r="G133" s="51" t="s">
        <v>55</v>
      </c>
      <c r="H133" s="51">
        <v>0</v>
      </c>
      <c r="I133" s="51">
        <v>1</v>
      </c>
      <c r="J133" s="51">
        <v>1</v>
      </c>
      <c r="K133" s="51">
        <f t="shared" si="65"/>
        <v>0</v>
      </c>
      <c r="L133" s="128">
        <v>7645.87</v>
      </c>
      <c r="M133" s="7">
        <f t="shared" si="66"/>
        <v>0</v>
      </c>
      <c r="N133" s="7">
        <f t="shared" si="67"/>
        <v>0</v>
      </c>
      <c r="O133" s="7">
        <f t="shared" si="68"/>
        <v>0</v>
      </c>
      <c r="P133" s="69"/>
      <c r="Q133" s="69"/>
      <c r="R133" s="186"/>
      <c r="S133" s="186"/>
      <c r="T133" s="186"/>
      <c r="U133" s="186"/>
      <c r="V133" s="186"/>
      <c r="W133" s="186"/>
      <c r="X133" s="186"/>
      <c r="Y133" s="186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</row>
    <row r="134" spans="2:42" s="70" customFormat="1" ht="15.75" x14ac:dyDescent="0.25">
      <c r="B134" s="50">
        <v>44550</v>
      </c>
      <c r="C134" s="11" t="s">
        <v>200</v>
      </c>
      <c r="D134" s="73">
        <v>44788</v>
      </c>
      <c r="E134" s="152" t="s">
        <v>449</v>
      </c>
      <c r="F134" s="152"/>
      <c r="G134" s="51" t="s">
        <v>55</v>
      </c>
      <c r="H134" s="51">
        <v>0</v>
      </c>
      <c r="I134" s="51">
        <v>1</v>
      </c>
      <c r="J134" s="51">
        <v>0</v>
      </c>
      <c r="K134" s="51">
        <f t="shared" si="31"/>
        <v>1</v>
      </c>
      <c r="L134" s="128">
        <v>1355.93</v>
      </c>
      <c r="M134" s="7">
        <f t="shared" si="32"/>
        <v>1355.93</v>
      </c>
      <c r="N134" s="7">
        <f t="shared" si="33"/>
        <v>244.06739999999999</v>
      </c>
      <c r="O134" s="7">
        <f t="shared" si="34"/>
        <v>1599.9974</v>
      </c>
      <c r="P134" s="69"/>
      <c r="Q134" s="69"/>
      <c r="R134" s="186"/>
      <c r="S134" s="186"/>
      <c r="T134" s="186"/>
      <c r="U134" s="186"/>
      <c r="V134" s="186"/>
      <c r="W134" s="186"/>
      <c r="X134" s="186"/>
      <c r="Y134" s="186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</row>
    <row r="135" spans="2:42" ht="18" customHeight="1" x14ac:dyDescent="0.25">
      <c r="B135" s="202"/>
      <c r="C135" s="203"/>
      <c r="D135" s="204"/>
      <c r="E135" s="205" t="s">
        <v>310</v>
      </c>
      <c r="F135" s="206"/>
      <c r="G135" s="207"/>
      <c r="H135" s="207"/>
      <c r="I135" s="207"/>
      <c r="J135" s="207"/>
      <c r="K135" s="207"/>
      <c r="L135" s="208"/>
      <c r="M135" s="208"/>
      <c r="N135" s="208"/>
      <c r="O135" s="208"/>
      <c r="P135" s="3"/>
      <c r="R135" s="184"/>
      <c r="S135" s="184"/>
      <c r="T135" s="184"/>
      <c r="U135" s="184"/>
      <c r="V135" s="184"/>
      <c r="W135" s="184"/>
      <c r="X135" s="184"/>
      <c r="Y135" s="184"/>
      <c r="Z135" s="184"/>
      <c r="AA135" s="184"/>
      <c r="AB135" s="184"/>
      <c r="AC135" s="184"/>
      <c r="AD135" s="184"/>
      <c r="AE135" s="184"/>
      <c r="AF135" s="184"/>
      <c r="AG135" s="184"/>
      <c r="AH135" s="184"/>
      <c r="AI135" s="184"/>
      <c r="AJ135" s="184"/>
      <c r="AK135" s="184"/>
      <c r="AL135" s="184"/>
      <c r="AM135" s="184"/>
      <c r="AN135" s="184"/>
      <c r="AO135" s="184"/>
      <c r="AP135" s="184"/>
    </row>
    <row r="136" spans="2:42" ht="18" customHeight="1" x14ac:dyDescent="0.25">
      <c r="B136" s="17">
        <v>44550</v>
      </c>
      <c r="C136" s="11" t="s">
        <v>85</v>
      </c>
      <c r="D136" s="17">
        <v>44550</v>
      </c>
      <c r="E136" s="148" t="s">
        <v>338</v>
      </c>
      <c r="F136" s="143"/>
      <c r="G136" s="5" t="s">
        <v>55</v>
      </c>
      <c r="H136" s="5">
        <v>2</v>
      </c>
      <c r="I136" s="58">
        <v>2</v>
      </c>
      <c r="J136" s="58">
        <v>0</v>
      </c>
      <c r="K136" s="123">
        <f t="shared" ref="K136:K139" si="69">I136-J136</f>
        <v>2</v>
      </c>
      <c r="L136" s="59">
        <v>5194.0200000000004</v>
      </c>
      <c r="M136" s="6">
        <f>K136*L136</f>
        <v>10388.040000000001</v>
      </c>
      <c r="N136" s="6">
        <f>M136*18%</f>
        <v>1869.8472000000002</v>
      </c>
      <c r="O136" s="6">
        <f>M136+N136</f>
        <v>12257.887200000001</v>
      </c>
      <c r="P136" s="3"/>
    </row>
    <row r="137" spans="2:42" ht="18" customHeight="1" x14ac:dyDescent="0.25">
      <c r="B137" s="17">
        <v>44550</v>
      </c>
      <c r="C137" s="11" t="s">
        <v>86</v>
      </c>
      <c r="D137" s="17">
        <v>44550</v>
      </c>
      <c r="E137" s="148" t="s">
        <v>339</v>
      </c>
      <c r="F137" s="143"/>
      <c r="G137" s="5" t="s">
        <v>55</v>
      </c>
      <c r="H137" s="5">
        <v>2</v>
      </c>
      <c r="I137" s="58">
        <v>2</v>
      </c>
      <c r="J137" s="58">
        <v>0</v>
      </c>
      <c r="K137" s="123">
        <f t="shared" si="69"/>
        <v>2</v>
      </c>
      <c r="L137" s="59">
        <v>5194.0200000000004</v>
      </c>
      <c r="M137" s="6">
        <f>K137*L137</f>
        <v>10388.040000000001</v>
      </c>
      <c r="N137" s="6">
        <f>M137*18%</f>
        <v>1869.8472000000002</v>
      </c>
      <c r="O137" s="6">
        <f>M137+N137</f>
        <v>12257.887200000001</v>
      </c>
      <c r="P137" s="3"/>
    </row>
    <row r="138" spans="2:42" ht="18" customHeight="1" x14ac:dyDescent="0.25">
      <c r="B138" s="17">
        <v>44550</v>
      </c>
      <c r="C138" s="11" t="s">
        <v>87</v>
      </c>
      <c r="D138" s="17">
        <v>44550</v>
      </c>
      <c r="E138" s="148" t="s">
        <v>340</v>
      </c>
      <c r="F138" s="143"/>
      <c r="G138" s="5" t="s">
        <v>55</v>
      </c>
      <c r="H138" s="5">
        <v>3</v>
      </c>
      <c r="I138" s="58">
        <v>3</v>
      </c>
      <c r="J138" s="58">
        <v>0</v>
      </c>
      <c r="K138" s="123">
        <f t="shared" si="69"/>
        <v>3</v>
      </c>
      <c r="L138" s="59">
        <v>5194.0200000000004</v>
      </c>
      <c r="M138" s="6">
        <f>K138*L138</f>
        <v>15582.060000000001</v>
      </c>
      <c r="N138" s="6">
        <f>M138*18%</f>
        <v>2804.7708000000002</v>
      </c>
      <c r="O138" s="6">
        <f>M138+N138</f>
        <v>18386.830800000003</v>
      </c>
      <c r="P138" s="3"/>
    </row>
    <row r="139" spans="2:42" ht="18" customHeight="1" x14ac:dyDescent="0.25">
      <c r="B139" s="17">
        <v>44550</v>
      </c>
      <c r="C139" s="11" t="s">
        <v>89</v>
      </c>
      <c r="D139" s="17">
        <v>44550</v>
      </c>
      <c r="E139" s="148" t="s">
        <v>391</v>
      </c>
      <c r="F139" s="143"/>
      <c r="G139" s="5" t="s">
        <v>55</v>
      </c>
      <c r="H139" s="5">
        <v>1</v>
      </c>
      <c r="I139" s="58">
        <v>0</v>
      </c>
      <c r="J139" s="58">
        <v>0</v>
      </c>
      <c r="K139" s="123">
        <f t="shared" si="69"/>
        <v>0</v>
      </c>
      <c r="L139" s="59">
        <v>4206.6099999999997</v>
      </c>
      <c r="M139" s="7">
        <f>K139*L139</f>
        <v>0</v>
      </c>
      <c r="N139" s="7">
        <f>M139*18%</f>
        <v>0</v>
      </c>
      <c r="O139" s="7">
        <f>M139+N139</f>
        <v>0</v>
      </c>
      <c r="P139" s="3"/>
    </row>
    <row r="140" spans="2:42" ht="18" customHeight="1" x14ac:dyDescent="0.25">
      <c r="B140" s="111"/>
      <c r="C140" s="112"/>
      <c r="D140" s="113"/>
      <c r="E140" s="149"/>
      <c r="F140" s="144"/>
      <c r="G140" s="145"/>
      <c r="H140" s="145"/>
      <c r="I140" s="145"/>
      <c r="J140" s="145"/>
      <c r="K140" s="145"/>
      <c r="L140" s="41"/>
      <c r="M140" s="41"/>
      <c r="N140" s="41"/>
      <c r="O140" s="41"/>
      <c r="P140" s="3"/>
    </row>
    <row r="141" spans="2:42" ht="18" customHeight="1" x14ac:dyDescent="0.25">
      <c r="B141" s="17">
        <v>44550</v>
      </c>
      <c r="C141" s="11" t="s">
        <v>91</v>
      </c>
      <c r="D141" s="17">
        <v>44550</v>
      </c>
      <c r="E141" s="148" t="s">
        <v>313</v>
      </c>
      <c r="F141" s="143"/>
      <c r="G141" s="39" t="s">
        <v>55</v>
      </c>
      <c r="H141" s="39">
        <v>0</v>
      </c>
      <c r="I141" s="51">
        <v>0</v>
      </c>
      <c r="J141" s="51">
        <v>0</v>
      </c>
      <c r="K141" s="123">
        <f t="shared" ref="K141:K144" si="70">I141-J141</f>
        <v>0</v>
      </c>
      <c r="L141" s="52">
        <v>1962.92</v>
      </c>
      <c r="M141" s="40">
        <f>L141*K141</f>
        <v>0</v>
      </c>
      <c r="N141" s="40">
        <f>M141*18%</f>
        <v>0</v>
      </c>
      <c r="O141" s="40">
        <f>M141+N141</f>
        <v>0</v>
      </c>
      <c r="P141" s="3"/>
    </row>
    <row r="142" spans="2:42" ht="18" customHeight="1" x14ac:dyDescent="0.25">
      <c r="B142" s="17">
        <v>44550</v>
      </c>
      <c r="C142" s="11" t="s">
        <v>91</v>
      </c>
      <c r="D142" s="17">
        <v>44550</v>
      </c>
      <c r="E142" s="148" t="s">
        <v>311</v>
      </c>
      <c r="F142" s="143"/>
      <c r="G142" s="5" t="s">
        <v>55</v>
      </c>
      <c r="H142" s="5">
        <v>0</v>
      </c>
      <c r="I142" s="58">
        <v>0</v>
      </c>
      <c r="J142" s="58">
        <v>0</v>
      </c>
      <c r="K142" s="123">
        <f t="shared" si="70"/>
        <v>0</v>
      </c>
      <c r="L142" s="59">
        <v>1904.04</v>
      </c>
      <c r="M142" s="7">
        <f>K142*L142</f>
        <v>0</v>
      </c>
      <c r="N142" s="7">
        <f>M142*18%</f>
        <v>0</v>
      </c>
      <c r="O142" s="7">
        <f>M142+N142</f>
        <v>0</v>
      </c>
      <c r="P142" s="3"/>
    </row>
    <row r="143" spans="2:42" ht="18" customHeight="1" x14ac:dyDescent="0.25">
      <c r="B143" s="17">
        <v>44550</v>
      </c>
      <c r="C143" s="11" t="s">
        <v>92</v>
      </c>
      <c r="D143" s="17">
        <v>44550</v>
      </c>
      <c r="E143" s="148" t="s">
        <v>312</v>
      </c>
      <c r="F143" s="143"/>
      <c r="G143" s="5" t="s">
        <v>55</v>
      </c>
      <c r="H143" s="5">
        <v>0</v>
      </c>
      <c r="I143" s="58">
        <v>0</v>
      </c>
      <c r="J143" s="58">
        <v>0</v>
      </c>
      <c r="K143" s="123">
        <f t="shared" si="70"/>
        <v>0</v>
      </c>
      <c r="L143" s="59">
        <v>1962.92</v>
      </c>
      <c r="M143" s="6">
        <f>K143*L143</f>
        <v>0</v>
      </c>
      <c r="N143" s="6">
        <f>M143*18%</f>
        <v>0</v>
      </c>
      <c r="O143" s="6">
        <f>M143+N143</f>
        <v>0</v>
      </c>
      <c r="P143" s="3"/>
    </row>
    <row r="144" spans="2:42" ht="18" customHeight="1" x14ac:dyDescent="0.25">
      <c r="B144" s="17">
        <v>44550</v>
      </c>
      <c r="C144" s="11" t="s">
        <v>93</v>
      </c>
      <c r="D144" s="17">
        <v>44550</v>
      </c>
      <c r="E144" s="148" t="s">
        <v>314</v>
      </c>
      <c r="F144" s="143"/>
      <c r="G144" s="5" t="s">
        <v>55</v>
      </c>
      <c r="H144" s="5">
        <v>0</v>
      </c>
      <c r="I144" s="58">
        <v>0</v>
      </c>
      <c r="J144" s="58">
        <v>0</v>
      </c>
      <c r="K144" s="123">
        <f t="shared" si="70"/>
        <v>0</v>
      </c>
      <c r="L144" s="59">
        <v>3825.02</v>
      </c>
      <c r="M144" s="6">
        <f>K144*L144</f>
        <v>0</v>
      </c>
      <c r="N144" s="6">
        <f>M144*18%</f>
        <v>0</v>
      </c>
      <c r="O144" s="6">
        <f>M144+N144</f>
        <v>0</v>
      </c>
      <c r="P144" s="3"/>
    </row>
    <row r="145" spans="2:16" ht="18" customHeight="1" x14ac:dyDescent="0.25">
      <c r="B145" s="111"/>
      <c r="C145" s="112"/>
      <c r="D145" s="113"/>
      <c r="E145" s="149"/>
      <c r="F145" s="144"/>
      <c r="G145" s="145"/>
      <c r="H145" s="145"/>
      <c r="I145" s="145"/>
      <c r="J145" s="145"/>
      <c r="K145" s="145"/>
      <c r="L145" s="41"/>
      <c r="M145" s="41"/>
      <c r="N145" s="41"/>
      <c r="O145" s="41"/>
      <c r="P145" s="3"/>
    </row>
    <row r="146" spans="2:16" ht="18" customHeight="1" x14ac:dyDescent="0.25">
      <c r="B146" s="17">
        <v>44550</v>
      </c>
      <c r="C146" s="11" t="s">
        <v>89</v>
      </c>
      <c r="D146" s="17">
        <v>44550</v>
      </c>
      <c r="E146" s="146" t="s">
        <v>341</v>
      </c>
      <c r="F146" s="143"/>
      <c r="G146" s="5" t="s">
        <v>55</v>
      </c>
      <c r="H146" s="5">
        <v>2</v>
      </c>
      <c r="I146" s="58">
        <v>5</v>
      </c>
      <c r="J146" s="58">
        <v>0</v>
      </c>
      <c r="K146" s="57">
        <f>I146-J146</f>
        <v>5</v>
      </c>
      <c r="L146" s="59">
        <v>5766.95</v>
      </c>
      <c r="M146" s="6">
        <f>K146*L146</f>
        <v>28834.75</v>
      </c>
      <c r="N146" s="6">
        <f>M146*18%</f>
        <v>5190.2550000000001</v>
      </c>
      <c r="O146" s="6">
        <f>M146+N146</f>
        <v>34025.004999999997</v>
      </c>
      <c r="P146" s="3"/>
    </row>
    <row r="147" spans="2:16" ht="18" customHeight="1" x14ac:dyDescent="0.25">
      <c r="B147" s="17">
        <v>44550</v>
      </c>
      <c r="C147" s="11" t="s">
        <v>89</v>
      </c>
      <c r="D147" s="17">
        <v>44550</v>
      </c>
      <c r="E147" s="148" t="s">
        <v>342</v>
      </c>
      <c r="F147" s="143"/>
      <c r="G147" s="39" t="s">
        <v>55</v>
      </c>
      <c r="H147" s="39">
        <v>1</v>
      </c>
      <c r="I147" s="51">
        <v>4</v>
      </c>
      <c r="J147" s="51">
        <v>1</v>
      </c>
      <c r="K147" s="57">
        <f>I147-J147</f>
        <v>3</v>
      </c>
      <c r="L147" s="59">
        <v>4943.1000000000004</v>
      </c>
      <c r="M147" s="6">
        <f>K147*L147</f>
        <v>14829.300000000001</v>
      </c>
      <c r="N147" s="6">
        <f>M147*18%</f>
        <v>2669.2739999999999</v>
      </c>
      <c r="O147" s="6">
        <f>M147+N147</f>
        <v>17498.574000000001</v>
      </c>
      <c r="P147" s="3"/>
    </row>
    <row r="148" spans="2:16" ht="18" customHeight="1" x14ac:dyDescent="0.25">
      <c r="B148" s="17">
        <v>44550</v>
      </c>
      <c r="C148" s="11" t="s">
        <v>89</v>
      </c>
      <c r="D148" s="17">
        <v>44550</v>
      </c>
      <c r="E148" s="148" t="s">
        <v>343</v>
      </c>
      <c r="F148" s="143"/>
      <c r="G148" s="5" t="s">
        <v>55</v>
      </c>
      <c r="H148" s="5">
        <v>3</v>
      </c>
      <c r="I148" s="58">
        <v>6</v>
      </c>
      <c r="J148" s="58">
        <v>0</v>
      </c>
      <c r="K148" s="57">
        <f>I148-J148</f>
        <v>6</v>
      </c>
      <c r="L148" s="59">
        <v>4943.1000000000004</v>
      </c>
      <c r="M148" s="6">
        <f>K148*L148</f>
        <v>29658.600000000002</v>
      </c>
      <c r="N148" s="6">
        <f>M148*18%</f>
        <v>5338.5479999999998</v>
      </c>
      <c r="O148" s="6">
        <f>M148+N148</f>
        <v>34997.148000000001</v>
      </c>
      <c r="P148" s="3"/>
    </row>
    <row r="149" spans="2:16" ht="18" customHeight="1" x14ac:dyDescent="0.25">
      <c r="B149" s="17">
        <v>44550</v>
      </c>
      <c r="C149" s="11" t="s">
        <v>89</v>
      </c>
      <c r="D149" s="17">
        <v>44550</v>
      </c>
      <c r="E149" s="148" t="s">
        <v>344</v>
      </c>
      <c r="F149" s="143"/>
      <c r="G149" s="5" t="s">
        <v>55</v>
      </c>
      <c r="H149" s="5">
        <v>1</v>
      </c>
      <c r="I149" s="58">
        <v>4</v>
      </c>
      <c r="J149" s="58">
        <v>0</v>
      </c>
      <c r="K149" s="57">
        <f>I149-J149</f>
        <v>4</v>
      </c>
      <c r="L149" s="59">
        <v>3886.1</v>
      </c>
      <c r="M149" s="6">
        <f>K149*L149</f>
        <v>15544.4</v>
      </c>
      <c r="N149" s="6">
        <f>M149*18%</f>
        <v>2797.9919999999997</v>
      </c>
      <c r="O149" s="6">
        <f>M149+N149</f>
        <v>18342.392</v>
      </c>
      <c r="P149" s="3"/>
    </row>
    <row r="150" spans="2:16" ht="18" customHeight="1" x14ac:dyDescent="0.25">
      <c r="B150" s="111"/>
      <c r="C150" s="112"/>
      <c r="D150" s="113"/>
      <c r="E150" s="149"/>
      <c r="F150" s="144"/>
      <c r="G150" s="145"/>
      <c r="H150" s="145"/>
      <c r="I150" s="145"/>
      <c r="J150" s="145"/>
      <c r="K150" s="145"/>
      <c r="L150" s="41"/>
      <c r="M150" s="41"/>
      <c r="N150" s="41"/>
      <c r="O150" s="41"/>
      <c r="P150" s="3"/>
    </row>
    <row r="151" spans="2:16" ht="18" customHeight="1" x14ac:dyDescent="0.25">
      <c r="B151" s="17">
        <v>44550</v>
      </c>
      <c r="C151" s="49" t="s">
        <v>90</v>
      </c>
      <c r="D151" s="17">
        <v>44550</v>
      </c>
      <c r="E151" s="94" t="s">
        <v>315</v>
      </c>
      <c r="F151" s="62"/>
      <c r="G151" s="51" t="str">
        <f>G149</f>
        <v>UNID.</v>
      </c>
      <c r="H151" s="51">
        <v>0</v>
      </c>
      <c r="I151" s="51">
        <v>0</v>
      </c>
      <c r="J151" s="51">
        <v>0</v>
      </c>
      <c r="K151" s="53">
        <f>I151-J151</f>
        <v>0</v>
      </c>
      <c r="L151" s="52">
        <v>3300.39</v>
      </c>
      <c r="M151" s="6">
        <f t="shared" ref="M151:M154" si="71">K151*L151</f>
        <v>0</v>
      </c>
      <c r="N151" s="6">
        <f t="shared" ref="N151:N154" si="72">M151*18%</f>
        <v>0</v>
      </c>
      <c r="O151" s="6">
        <f t="shared" ref="O151:O154" si="73">M151+N151</f>
        <v>0</v>
      </c>
      <c r="P151" s="3"/>
    </row>
    <row r="152" spans="2:16" ht="18" customHeight="1" x14ac:dyDescent="0.25">
      <c r="B152" s="17">
        <v>44550</v>
      </c>
      <c r="C152" s="49" t="s">
        <v>90</v>
      </c>
      <c r="D152" s="17">
        <v>44550</v>
      </c>
      <c r="E152" s="94" t="s">
        <v>316</v>
      </c>
      <c r="F152" s="62"/>
      <c r="G152" s="51" t="str">
        <f>G151</f>
        <v>UNID.</v>
      </c>
      <c r="H152" s="51">
        <v>0</v>
      </c>
      <c r="I152" s="51">
        <v>0</v>
      </c>
      <c r="J152" s="51">
        <v>0</v>
      </c>
      <c r="K152" s="53">
        <f>I152-J152</f>
        <v>0</v>
      </c>
      <c r="L152" s="52">
        <v>2503.62</v>
      </c>
      <c r="M152" s="6">
        <f t="shared" si="71"/>
        <v>0</v>
      </c>
      <c r="N152" s="6">
        <f t="shared" si="72"/>
        <v>0</v>
      </c>
      <c r="O152" s="6">
        <f t="shared" si="73"/>
        <v>0</v>
      </c>
      <c r="P152" s="3"/>
    </row>
    <row r="153" spans="2:16" ht="18" customHeight="1" x14ac:dyDescent="0.25">
      <c r="B153" s="17">
        <v>44550</v>
      </c>
      <c r="C153" s="49" t="s">
        <v>317</v>
      </c>
      <c r="D153" s="17">
        <v>44550</v>
      </c>
      <c r="E153" s="94" t="s">
        <v>319</v>
      </c>
      <c r="F153" s="62"/>
      <c r="G153" s="51" t="s">
        <v>55</v>
      </c>
      <c r="H153" s="51">
        <v>0</v>
      </c>
      <c r="I153" s="51">
        <v>0</v>
      </c>
      <c r="J153" s="51">
        <v>0</v>
      </c>
      <c r="K153" s="53">
        <f>I153-J153</f>
        <v>0</v>
      </c>
      <c r="L153" s="52">
        <v>2503.62</v>
      </c>
      <c r="M153" s="6">
        <f t="shared" si="71"/>
        <v>0</v>
      </c>
      <c r="N153" s="6">
        <f t="shared" si="72"/>
        <v>0</v>
      </c>
      <c r="O153" s="6">
        <f t="shared" si="73"/>
        <v>0</v>
      </c>
      <c r="P153" s="3"/>
    </row>
    <row r="154" spans="2:16" ht="18" customHeight="1" x14ac:dyDescent="0.25">
      <c r="B154" s="17">
        <v>44550</v>
      </c>
      <c r="C154" s="49" t="s">
        <v>90</v>
      </c>
      <c r="D154" s="17">
        <v>44550</v>
      </c>
      <c r="E154" s="94" t="s">
        <v>318</v>
      </c>
      <c r="F154" s="62"/>
      <c r="G154" s="51" t="str">
        <f>G152</f>
        <v>UNID.</v>
      </c>
      <c r="H154" s="51">
        <v>0</v>
      </c>
      <c r="I154" s="51">
        <v>0</v>
      </c>
      <c r="J154" s="51">
        <v>0</v>
      </c>
      <c r="K154" s="53">
        <f>I154-J154</f>
        <v>0</v>
      </c>
      <c r="L154" s="52">
        <v>2503.62</v>
      </c>
      <c r="M154" s="6">
        <f t="shared" si="71"/>
        <v>0</v>
      </c>
      <c r="N154" s="6">
        <f t="shared" si="72"/>
        <v>0</v>
      </c>
      <c r="O154" s="6">
        <f t="shared" si="73"/>
        <v>0</v>
      </c>
      <c r="P154" s="3"/>
    </row>
    <row r="155" spans="2:16" ht="18" customHeight="1" x14ac:dyDescent="0.25">
      <c r="B155" s="111"/>
      <c r="C155" s="112"/>
      <c r="D155" s="113"/>
      <c r="E155" s="149"/>
      <c r="F155" s="144"/>
      <c r="G155" s="145"/>
      <c r="H155" s="145"/>
      <c r="I155" s="145"/>
      <c r="J155" s="145"/>
      <c r="K155" s="145"/>
      <c r="L155" s="41"/>
      <c r="M155" s="41"/>
      <c r="N155" s="41"/>
      <c r="O155" s="41"/>
      <c r="P155" s="3"/>
    </row>
    <row r="156" spans="2:16" ht="18" customHeight="1" x14ac:dyDescent="0.25">
      <c r="B156" s="17">
        <v>44550</v>
      </c>
      <c r="C156" s="49" t="s">
        <v>90</v>
      </c>
      <c r="D156" s="17">
        <v>44550</v>
      </c>
      <c r="E156" s="94" t="s">
        <v>345</v>
      </c>
      <c r="F156" s="62"/>
      <c r="G156" s="51" t="str">
        <f>G154</f>
        <v>UNID.</v>
      </c>
      <c r="H156" s="51">
        <v>4</v>
      </c>
      <c r="I156" s="51">
        <v>6</v>
      </c>
      <c r="J156" s="51">
        <v>1</v>
      </c>
      <c r="K156" s="53">
        <f>I156-J156</f>
        <v>5</v>
      </c>
      <c r="L156" s="52">
        <v>3449.03</v>
      </c>
      <c r="M156" s="6">
        <f t="shared" ref="M156:M159" si="74">K156*L156</f>
        <v>17245.150000000001</v>
      </c>
      <c r="N156" s="6">
        <f t="shared" ref="N156:N159" si="75">M156*18%</f>
        <v>3104.127</v>
      </c>
      <c r="O156" s="6">
        <f t="shared" ref="O156:O159" si="76">M156+N156</f>
        <v>20349.277000000002</v>
      </c>
      <c r="P156" s="3"/>
    </row>
    <row r="157" spans="2:16" ht="18" customHeight="1" x14ac:dyDescent="0.25">
      <c r="B157" s="17">
        <v>44550</v>
      </c>
      <c r="C157" s="49" t="s">
        <v>90</v>
      </c>
      <c r="D157" s="17">
        <v>44550</v>
      </c>
      <c r="E157" s="94" t="s">
        <v>346</v>
      </c>
      <c r="F157" s="62"/>
      <c r="G157" s="51" t="str">
        <f>G156</f>
        <v>UNID.</v>
      </c>
      <c r="H157" s="51">
        <v>2</v>
      </c>
      <c r="I157" s="51">
        <v>4</v>
      </c>
      <c r="J157" s="51">
        <v>1</v>
      </c>
      <c r="K157" s="53">
        <f>I157-J157</f>
        <v>3</v>
      </c>
      <c r="L157" s="52">
        <v>3431.9</v>
      </c>
      <c r="M157" s="6">
        <f t="shared" si="74"/>
        <v>10295.700000000001</v>
      </c>
      <c r="N157" s="6">
        <f t="shared" si="75"/>
        <v>1853.2260000000001</v>
      </c>
      <c r="O157" s="6">
        <f t="shared" si="76"/>
        <v>12148.926000000001</v>
      </c>
      <c r="P157" s="3"/>
    </row>
    <row r="158" spans="2:16" ht="18" customHeight="1" x14ac:dyDescent="0.25">
      <c r="B158" s="17">
        <v>44550</v>
      </c>
      <c r="C158" s="49" t="s">
        <v>90</v>
      </c>
      <c r="D158" s="17">
        <v>44550</v>
      </c>
      <c r="E158" s="94" t="s">
        <v>347</v>
      </c>
      <c r="F158" s="62"/>
      <c r="G158" s="51" t="s">
        <v>55</v>
      </c>
      <c r="H158" s="51">
        <v>3</v>
      </c>
      <c r="I158" s="51">
        <v>5</v>
      </c>
      <c r="J158" s="51">
        <v>1</v>
      </c>
      <c r="K158" s="53">
        <f>I158-J158</f>
        <v>4</v>
      </c>
      <c r="L158" s="52">
        <v>3326.98</v>
      </c>
      <c r="M158" s="6">
        <f t="shared" si="74"/>
        <v>13307.92</v>
      </c>
      <c r="N158" s="6">
        <f t="shared" si="75"/>
        <v>2395.4256</v>
      </c>
      <c r="O158" s="6">
        <f t="shared" si="76"/>
        <v>15703.345600000001</v>
      </c>
      <c r="P158" s="3"/>
    </row>
    <row r="159" spans="2:16" ht="18" customHeight="1" x14ac:dyDescent="0.25">
      <c r="B159" s="17">
        <v>44550</v>
      </c>
      <c r="C159" s="49" t="s">
        <v>90</v>
      </c>
      <c r="D159" s="17">
        <v>44550</v>
      </c>
      <c r="E159" s="94" t="s">
        <v>348</v>
      </c>
      <c r="F159" s="62"/>
      <c r="G159" s="51" t="str">
        <f>G157</f>
        <v>UNID.</v>
      </c>
      <c r="H159" s="51">
        <v>5</v>
      </c>
      <c r="I159" s="51">
        <v>6</v>
      </c>
      <c r="J159" s="51">
        <v>1</v>
      </c>
      <c r="K159" s="53">
        <f>I159-J159</f>
        <v>5</v>
      </c>
      <c r="L159" s="52">
        <v>3431.9</v>
      </c>
      <c r="M159" s="6">
        <f t="shared" si="74"/>
        <v>17159.5</v>
      </c>
      <c r="N159" s="6">
        <f t="shared" si="75"/>
        <v>3088.71</v>
      </c>
      <c r="O159" s="6">
        <f t="shared" si="76"/>
        <v>20248.21</v>
      </c>
      <c r="P159" s="3"/>
    </row>
    <row r="160" spans="2:16" ht="18" customHeight="1" x14ac:dyDescent="0.25">
      <c r="B160" s="111"/>
      <c r="C160" s="112"/>
      <c r="D160" s="113"/>
      <c r="E160" s="149"/>
      <c r="F160" s="144"/>
      <c r="G160" s="145"/>
      <c r="H160" s="145"/>
      <c r="I160" s="145"/>
      <c r="J160" s="145">
        <v>9</v>
      </c>
      <c r="K160" s="145"/>
      <c r="L160" s="41"/>
      <c r="M160" s="41"/>
      <c r="N160" s="41"/>
      <c r="O160" s="41"/>
      <c r="P160" s="3"/>
    </row>
    <row r="161" spans="2:35" ht="18" customHeight="1" x14ac:dyDescent="0.25">
      <c r="B161" s="17">
        <v>44550</v>
      </c>
      <c r="C161" s="49" t="s">
        <v>90</v>
      </c>
      <c r="D161" s="17">
        <v>44550</v>
      </c>
      <c r="E161" s="94" t="s">
        <v>349</v>
      </c>
      <c r="F161" s="62"/>
      <c r="G161" s="51" t="str">
        <f>G156</f>
        <v>UNID.</v>
      </c>
      <c r="H161" s="51">
        <v>0</v>
      </c>
      <c r="I161" s="51">
        <v>3</v>
      </c>
      <c r="J161" s="51">
        <v>0</v>
      </c>
      <c r="K161" s="53">
        <f t="shared" ref="K161:K164" si="77">I161-J161</f>
        <v>3</v>
      </c>
      <c r="L161" s="52">
        <v>3372.66</v>
      </c>
      <c r="M161" s="6">
        <f t="shared" ref="M161:M164" si="78">K161*L161</f>
        <v>10117.98</v>
      </c>
      <c r="N161" s="6">
        <f t="shared" ref="N161:N164" si="79">M161*18%</f>
        <v>1821.2363999999998</v>
      </c>
      <c r="O161" s="6">
        <f t="shared" ref="O161:O164" si="80">M161+N161</f>
        <v>11939.216399999999</v>
      </c>
      <c r="P161" s="3"/>
    </row>
    <row r="162" spans="2:35" ht="18" customHeight="1" x14ac:dyDescent="0.25">
      <c r="B162" s="17">
        <v>44550</v>
      </c>
      <c r="C162" s="49" t="s">
        <v>90</v>
      </c>
      <c r="D162" s="17">
        <v>44550</v>
      </c>
      <c r="E162" s="94" t="s">
        <v>350</v>
      </c>
      <c r="F162" s="62"/>
      <c r="G162" s="51" t="str">
        <f>G161</f>
        <v>UNID.</v>
      </c>
      <c r="H162" s="51">
        <v>1</v>
      </c>
      <c r="I162" s="51">
        <v>4</v>
      </c>
      <c r="J162" s="51">
        <v>0</v>
      </c>
      <c r="K162" s="53">
        <f t="shared" si="77"/>
        <v>4</v>
      </c>
      <c r="L162" s="52">
        <v>3372.66</v>
      </c>
      <c r="M162" s="6">
        <f t="shared" si="78"/>
        <v>13490.64</v>
      </c>
      <c r="N162" s="6">
        <f t="shared" si="79"/>
        <v>2428.3152</v>
      </c>
      <c r="O162" s="6">
        <f t="shared" si="80"/>
        <v>15918.9552</v>
      </c>
      <c r="P162" s="3"/>
    </row>
    <row r="163" spans="2:35" ht="18" customHeight="1" x14ac:dyDescent="0.25">
      <c r="B163" s="17">
        <v>44550</v>
      </c>
      <c r="C163" s="49" t="s">
        <v>90</v>
      </c>
      <c r="D163" s="17">
        <v>44550</v>
      </c>
      <c r="E163" s="94" t="s">
        <v>351</v>
      </c>
      <c r="F163" s="62"/>
      <c r="G163" s="51" t="str">
        <f>G162</f>
        <v>UNID.</v>
      </c>
      <c r="H163" s="51">
        <v>0</v>
      </c>
      <c r="I163" s="51">
        <v>2</v>
      </c>
      <c r="J163" s="51">
        <v>0</v>
      </c>
      <c r="K163" s="53">
        <f t="shared" si="77"/>
        <v>2</v>
      </c>
      <c r="L163" s="52">
        <v>3372.66</v>
      </c>
      <c r="M163" s="6">
        <f t="shared" si="78"/>
        <v>6745.32</v>
      </c>
      <c r="N163" s="6">
        <f t="shared" si="79"/>
        <v>1214.1576</v>
      </c>
      <c r="O163" s="6">
        <f t="shared" si="80"/>
        <v>7959.4776000000002</v>
      </c>
      <c r="P163" s="3"/>
    </row>
    <row r="164" spans="2:35" ht="18" customHeight="1" x14ac:dyDescent="0.25">
      <c r="B164" s="17">
        <v>44550</v>
      </c>
      <c r="C164" s="49" t="s">
        <v>90</v>
      </c>
      <c r="D164" s="17">
        <v>44550</v>
      </c>
      <c r="E164" s="94" t="s">
        <v>352</v>
      </c>
      <c r="F164" s="62"/>
      <c r="G164" s="51" t="str">
        <f>G163</f>
        <v>UNID.</v>
      </c>
      <c r="H164" s="51">
        <v>0</v>
      </c>
      <c r="I164" s="51">
        <v>0</v>
      </c>
      <c r="J164" s="51">
        <v>0</v>
      </c>
      <c r="K164" s="53">
        <f t="shared" si="77"/>
        <v>0</v>
      </c>
      <c r="L164" s="52">
        <v>3048.59</v>
      </c>
      <c r="M164" s="6">
        <f t="shared" si="78"/>
        <v>0</v>
      </c>
      <c r="N164" s="6">
        <f t="shared" si="79"/>
        <v>0</v>
      </c>
      <c r="O164" s="6">
        <f t="shared" si="80"/>
        <v>0</v>
      </c>
      <c r="P164" s="3"/>
    </row>
    <row r="165" spans="2:35" ht="18" customHeight="1" x14ac:dyDescent="0.25">
      <c r="B165" s="16"/>
      <c r="C165" s="237"/>
      <c r="D165" s="16"/>
      <c r="E165" s="238"/>
      <c r="F165" s="239"/>
      <c r="G165" s="53"/>
      <c r="H165" s="53"/>
      <c r="I165" s="53"/>
      <c r="J165" s="53"/>
      <c r="K165" s="53"/>
      <c r="L165" s="54"/>
      <c r="M165" s="6"/>
      <c r="N165" s="6"/>
      <c r="O165" s="6"/>
      <c r="P165" s="3"/>
    </row>
    <row r="166" spans="2:35" ht="18" customHeight="1" x14ac:dyDescent="0.25">
      <c r="B166" s="17">
        <v>44423</v>
      </c>
      <c r="C166" s="49" t="s">
        <v>90</v>
      </c>
      <c r="D166" s="17">
        <v>44423</v>
      </c>
      <c r="E166" s="240" t="s">
        <v>443</v>
      </c>
      <c r="F166" s="62"/>
      <c r="G166" s="51" t="s">
        <v>55</v>
      </c>
      <c r="H166" s="51">
        <v>0</v>
      </c>
      <c r="I166" s="51">
        <v>4</v>
      </c>
      <c r="J166" s="51">
        <v>2</v>
      </c>
      <c r="K166" s="53">
        <f>I166-J166</f>
        <v>2</v>
      </c>
      <c r="L166" s="52">
        <v>4237.29</v>
      </c>
      <c r="M166" s="6">
        <f t="shared" ref="M166" si="81">K166*L166</f>
        <v>8474.58</v>
      </c>
      <c r="N166" s="6">
        <f t="shared" ref="N166" si="82">M166*18%</f>
        <v>1525.4243999999999</v>
      </c>
      <c r="O166" s="6">
        <f t="shared" ref="O166" si="83">M166+N166</f>
        <v>10000.0044</v>
      </c>
      <c r="P166" s="3"/>
    </row>
    <row r="167" spans="2:35" ht="18" customHeight="1" x14ac:dyDescent="0.25">
      <c r="B167" s="111"/>
      <c r="C167" s="112"/>
      <c r="D167" s="113"/>
      <c r="E167" s="149"/>
      <c r="F167" s="144"/>
      <c r="G167" s="145"/>
      <c r="H167" s="145"/>
      <c r="I167" s="145"/>
      <c r="J167" s="145"/>
      <c r="K167" s="145"/>
      <c r="L167" s="41"/>
      <c r="M167" s="41"/>
      <c r="N167" s="41"/>
      <c r="O167" s="41"/>
      <c r="P167" s="3"/>
    </row>
    <row r="168" spans="2:35" ht="18" customHeight="1" x14ac:dyDescent="0.25">
      <c r="B168" s="17">
        <v>44550</v>
      </c>
      <c r="C168" s="49" t="s">
        <v>90</v>
      </c>
      <c r="D168" s="17">
        <v>44550</v>
      </c>
      <c r="E168" s="94" t="s">
        <v>320</v>
      </c>
      <c r="F168" s="62"/>
      <c r="G168" s="51" t="s">
        <v>55</v>
      </c>
      <c r="H168" s="51">
        <v>0</v>
      </c>
      <c r="I168" s="51">
        <v>2</v>
      </c>
      <c r="J168" s="51">
        <v>2</v>
      </c>
      <c r="K168" s="53">
        <f>I168-J168</f>
        <v>0</v>
      </c>
      <c r="L168" s="52">
        <v>4349.84</v>
      </c>
      <c r="M168" s="6">
        <f t="shared" ref="M168:M171" si="84">K168*L168</f>
        <v>0</v>
      </c>
      <c r="N168" s="6">
        <f t="shared" ref="N168:N171" si="85">M168*18%</f>
        <v>0</v>
      </c>
      <c r="O168" s="6">
        <f t="shared" ref="O168:O171" si="86">M168+N168</f>
        <v>0</v>
      </c>
      <c r="P168" s="3"/>
    </row>
    <row r="169" spans="2:35" ht="18" customHeight="1" x14ac:dyDescent="0.25">
      <c r="B169" s="17">
        <v>44550</v>
      </c>
      <c r="C169" s="49" t="s">
        <v>90</v>
      </c>
      <c r="D169" s="17">
        <v>44550</v>
      </c>
      <c r="E169" s="146" t="s">
        <v>321</v>
      </c>
      <c r="F169" s="143"/>
      <c r="G169" s="39" t="s">
        <v>55</v>
      </c>
      <c r="H169" s="39">
        <v>0</v>
      </c>
      <c r="I169" s="51">
        <v>2</v>
      </c>
      <c r="J169" s="51">
        <v>2</v>
      </c>
      <c r="K169" s="53">
        <f>I169-J169</f>
        <v>0</v>
      </c>
      <c r="L169" s="52">
        <v>4284.17</v>
      </c>
      <c r="M169" s="6">
        <f t="shared" si="84"/>
        <v>0</v>
      </c>
      <c r="N169" s="6">
        <f t="shared" si="85"/>
        <v>0</v>
      </c>
      <c r="O169" s="6">
        <f t="shared" si="86"/>
        <v>0</v>
      </c>
      <c r="P169" s="3"/>
    </row>
    <row r="170" spans="2:35" ht="18" customHeight="1" x14ac:dyDescent="0.25">
      <c r="B170" s="17">
        <v>44550</v>
      </c>
      <c r="C170" s="49" t="s">
        <v>90</v>
      </c>
      <c r="D170" s="17">
        <v>44550</v>
      </c>
      <c r="E170" s="94" t="s">
        <v>322</v>
      </c>
      <c r="F170" s="48"/>
      <c r="G170" s="51" t="s">
        <v>55</v>
      </c>
      <c r="H170" s="51">
        <v>0</v>
      </c>
      <c r="I170" s="51">
        <v>2</v>
      </c>
      <c r="J170" s="51">
        <v>2</v>
      </c>
      <c r="K170" s="53">
        <f>I170-J170</f>
        <v>0</v>
      </c>
      <c r="L170" s="52">
        <v>4349.84</v>
      </c>
      <c r="M170" s="6">
        <f t="shared" si="84"/>
        <v>0</v>
      </c>
      <c r="N170" s="6">
        <f t="shared" si="85"/>
        <v>0</v>
      </c>
      <c r="O170" s="6">
        <f t="shared" si="86"/>
        <v>0</v>
      </c>
      <c r="P170" s="3"/>
    </row>
    <row r="171" spans="2:35" ht="18" customHeight="1" x14ac:dyDescent="0.25">
      <c r="B171" s="17">
        <v>44550</v>
      </c>
      <c r="C171" s="49" t="s">
        <v>90</v>
      </c>
      <c r="D171" s="17">
        <v>44550</v>
      </c>
      <c r="E171" s="94" t="s">
        <v>323</v>
      </c>
      <c r="F171" s="62"/>
      <c r="G171" s="51" t="s">
        <v>270</v>
      </c>
      <c r="H171" s="51">
        <v>0</v>
      </c>
      <c r="I171" s="51">
        <v>3</v>
      </c>
      <c r="J171" s="51">
        <v>2</v>
      </c>
      <c r="K171" s="51">
        <f t="shared" ref="K171" si="87">+I171-J171</f>
        <v>1</v>
      </c>
      <c r="L171" s="52">
        <v>4733.1400000000003</v>
      </c>
      <c r="M171" s="7">
        <f t="shared" si="84"/>
        <v>4733.1400000000003</v>
      </c>
      <c r="N171" s="7">
        <f t="shared" si="85"/>
        <v>851.96519999999998</v>
      </c>
      <c r="O171" s="7">
        <f t="shared" si="86"/>
        <v>5585.1052</v>
      </c>
      <c r="P171" s="3"/>
    </row>
    <row r="172" spans="2:35" x14ac:dyDescent="0.25">
      <c r="B172" s="17"/>
      <c r="C172" s="11"/>
      <c r="D172" s="104"/>
      <c r="E172" s="150"/>
      <c r="F172" s="143"/>
      <c r="G172" s="5"/>
      <c r="H172" s="5"/>
      <c r="I172" s="5"/>
      <c r="J172" s="5"/>
      <c r="K172" s="5"/>
      <c r="L172" s="7"/>
      <c r="M172" s="7"/>
      <c r="N172" s="7"/>
      <c r="O172" s="7"/>
      <c r="P172" s="3"/>
    </row>
    <row r="173" spans="2:35" x14ac:dyDescent="0.25">
      <c r="B173" s="17">
        <v>44550</v>
      </c>
      <c r="C173" s="11" t="s">
        <v>356</v>
      </c>
      <c r="D173" s="104">
        <v>43217</v>
      </c>
      <c r="E173" s="143" t="s">
        <v>357</v>
      </c>
      <c r="F173" s="143"/>
      <c r="G173" s="5" t="s">
        <v>55</v>
      </c>
      <c r="H173" s="5">
        <v>1</v>
      </c>
      <c r="I173" s="5">
        <v>0</v>
      </c>
      <c r="J173" s="5">
        <v>0</v>
      </c>
      <c r="K173" s="51">
        <f t="shared" ref="K173:K176" si="88">+I173-J173</f>
        <v>0</v>
      </c>
      <c r="L173" s="52">
        <v>3449.03</v>
      </c>
      <c r="M173" s="6">
        <f t="shared" ref="M173:M176" si="89">K173*L173</f>
        <v>0</v>
      </c>
      <c r="N173" s="6">
        <f t="shared" ref="N173:N176" si="90">M173*18%</f>
        <v>0</v>
      </c>
      <c r="O173" s="6">
        <f t="shared" ref="O173:O176" si="91">M173+N173</f>
        <v>0</v>
      </c>
      <c r="P173" s="3"/>
      <c r="R173" s="184"/>
      <c r="S173" s="184"/>
      <c r="T173" s="184"/>
      <c r="U173" s="184"/>
      <c r="V173" s="184"/>
      <c r="W173" s="184"/>
      <c r="X173" s="184"/>
      <c r="Y173" s="184"/>
      <c r="Z173" s="184"/>
      <c r="AA173" s="184"/>
      <c r="AB173" s="184"/>
      <c r="AC173" s="184"/>
      <c r="AD173" s="184"/>
      <c r="AE173" s="184"/>
      <c r="AF173" s="184"/>
      <c r="AG173" s="184"/>
      <c r="AH173" s="184"/>
      <c r="AI173" s="184"/>
    </row>
    <row r="174" spans="2:35" s="43" customFormat="1" x14ac:dyDescent="0.25">
      <c r="B174" s="17">
        <v>44550</v>
      </c>
      <c r="C174" s="38" t="s">
        <v>356</v>
      </c>
      <c r="D174" s="104">
        <v>43217</v>
      </c>
      <c r="E174" s="143" t="s">
        <v>359</v>
      </c>
      <c r="F174" s="143"/>
      <c r="G174" s="5" t="s">
        <v>55</v>
      </c>
      <c r="H174" s="5">
        <v>0</v>
      </c>
      <c r="I174" s="39">
        <v>0</v>
      </c>
      <c r="J174" s="39">
        <v>0</v>
      </c>
      <c r="K174" s="51">
        <f t="shared" si="88"/>
        <v>0</v>
      </c>
      <c r="L174" s="52">
        <v>3449.03</v>
      </c>
      <c r="M174" s="6">
        <f t="shared" si="89"/>
        <v>0</v>
      </c>
      <c r="N174" s="6">
        <f t="shared" si="90"/>
        <v>0</v>
      </c>
      <c r="O174" s="6">
        <f t="shared" si="91"/>
        <v>0</v>
      </c>
      <c r="P174" s="42"/>
      <c r="R174" s="184"/>
      <c r="S174" s="184"/>
      <c r="T174" s="184"/>
      <c r="U174" s="184"/>
      <c r="V174" s="184"/>
      <c r="W174" s="184"/>
      <c r="X174" s="184"/>
      <c r="Y174" s="184"/>
      <c r="Z174" s="184"/>
      <c r="AA174" s="184"/>
      <c r="AB174" s="184"/>
      <c r="AC174" s="184"/>
      <c r="AD174" s="184"/>
      <c r="AE174" s="184"/>
      <c r="AF174" s="184"/>
      <c r="AG174" s="184"/>
      <c r="AH174" s="184"/>
      <c r="AI174" s="184"/>
    </row>
    <row r="175" spans="2:35" x14ac:dyDescent="0.25">
      <c r="B175" s="17">
        <v>44550</v>
      </c>
      <c r="C175" s="11" t="s">
        <v>356</v>
      </c>
      <c r="D175" s="104">
        <v>43217</v>
      </c>
      <c r="E175" s="143" t="s">
        <v>360</v>
      </c>
      <c r="F175" s="143"/>
      <c r="G175" s="5" t="s">
        <v>55</v>
      </c>
      <c r="H175" s="5">
        <v>0</v>
      </c>
      <c r="I175" s="5">
        <v>0</v>
      </c>
      <c r="J175" s="5">
        <v>0</v>
      </c>
      <c r="K175" s="51">
        <f t="shared" si="88"/>
        <v>0</v>
      </c>
      <c r="L175" s="52">
        <v>3449.03</v>
      </c>
      <c r="M175" s="6">
        <f t="shared" si="89"/>
        <v>0</v>
      </c>
      <c r="N175" s="6">
        <f t="shared" si="90"/>
        <v>0</v>
      </c>
      <c r="O175" s="6">
        <f t="shared" si="91"/>
        <v>0</v>
      </c>
      <c r="P175" s="3"/>
      <c r="R175" s="184"/>
      <c r="S175" s="184"/>
      <c r="T175" s="184"/>
      <c r="U175" s="184"/>
      <c r="V175" s="184"/>
      <c r="W175" s="184"/>
      <c r="X175" s="184"/>
      <c r="Y175" s="184"/>
      <c r="Z175" s="184"/>
      <c r="AA175" s="184"/>
      <c r="AB175" s="184"/>
      <c r="AC175" s="184"/>
      <c r="AD175" s="184"/>
      <c r="AE175" s="184"/>
      <c r="AF175" s="184"/>
      <c r="AG175" s="184"/>
      <c r="AH175" s="184"/>
      <c r="AI175" s="184"/>
    </row>
    <row r="176" spans="2:35" x14ac:dyDescent="0.25">
      <c r="B176" s="17">
        <v>44550</v>
      </c>
      <c r="C176" s="11" t="s">
        <v>356</v>
      </c>
      <c r="D176" s="104">
        <v>43217</v>
      </c>
      <c r="E176" s="143" t="s">
        <v>358</v>
      </c>
      <c r="F176" s="143"/>
      <c r="G176" s="5" t="s">
        <v>55</v>
      </c>
      <c r="H176" s="5">
        <v>0</v>
      </c>
      <c r="I176" s="5">
        <v>0</v>
      </c>
      <c r="J176" s="5">
        <v>0</v>
      </c>
      <c r="K176" s="51">
        <f t="shared" si="88"/>
        <v>0</v>
      </c>
      <c r="L176" s="52">
        <v>3449.03</v>
      </c>
      <c r="M176" s="6">
        <f t="shared" si="89"/>
        <v>0</v>
      </c>
      <c r="N176" s="6">
        <f t="shared" si="90"/>
        <v>0</v>
      </c>
      <c r="O176" s="6">
        <f t="shared" si="91"/>
        <v>0</v>
      </c>
      <c r="P176" s="3"/>
      <c r="R176" s="184"/>
      <c r="S176" s="184"/>
      <c r="T176" s="184"/>
      <c r="U176" s="184"/>
      <c r="V176" s="184"/>
      <c r="W176" s="184"/>
      <c r="X176" s="184"/>
      <c r="Y176" s="184"/>
      <c r="Z176" s="184"/>
      <c r="AA176" s="184"/>
      <c r="AB176" s="184"/>
      <c r="AC176" s="184"/>
      <c r="AD176" s="184"/>
      <c r="AE176" s="184"/>
      <c r="AF176" s="184"/>
      <c r="AG176" s="184"/>
      <c r="AH176" s="184"/>
      <c r="AI176" s="184"/>
    </row>
    <row r="177" spans="2:35" x14ac:dyDescent="0.25">
      <c r="B177" s="17"/>
      <c r="C177" s="11"/>
      <c r="D177" s="104"/>
      <c r="E177" s="150"/>
      <c r="F177" s="143"/>
      <c r="G177" s="5"/>
      <c r="H177" s="5"/>
      <c r="I177" s="5"/>
      <c r="J177" s="5"/>
      <c r="K177" s="123"/>
      <c r="L177" s="7"/>
      <c r="M177" s="6"/>
      <c r="N177" s="6"/>
      <c r="O177" s="6"/>
      <c r="P177" s="3"/>
      <c r="R177" s="184"/>
      <c r="S177" s="184"/>
      <c r="T177" s="184"/>
      <c r="U177" s="184"/>
      <c r="V177" s="184"/>
      <c r="W177" s="184"/>
      <c r="X177" s="184"/>
      <c r="Y177" s="184"/>
      <c r="Z177" s="184"/>
      <c r="AA177" s="184"/>
      <c r="AB177" s="184"/>
      <c r="AC177" s="184"/>
      <c r="AD177" s="184"/>
      <c r="AE177" s="184"/>
      <c r="AF177" s="184"/>
      <c r="AG177" s="184"/>
      <c r="AH177" s="184"/>
      <c r="AI177" s="184"/>
    </row>
    <row r="178" spans="2:35" x14ac:dyDescent="0.25">
      <c r="B178" s="17">
        <v>44550</v>
      </c>
      <c r="C178" s="49" t="s">
        <v>90</v>
      </c>
      <c r="D178" s="104">
        <v>43217</v>
      </c>
      <c r="E178" s="150" t="s">
        <v>361</v>
      </c>
      <c r="F178" s="143"/>
      <c r="G178" s="5" t="s">
        <v>55</v>
      </c>
      <c r="H178" s="5">
        <v>0</v>
      </c>
      <c r="I178" s="5">
        <v>0</v>
      </c>
      <c r="J178" s="5">
        <v>0</v>
      </c>
      <c r="K178" s="51">
        <f t="shared" ref="K178:K181" si="92">+I178-J178</f>
        <v>0</v>
      </c>
      <c r="L178" s="52">
        <v>3449.03</v>
      </c>
      <c r="M178" s="6">
        <f t="shared" ref="M178:M181" si="93">K178*L178</f>
        <v>0</v>
      </c>
      <c r="N178" s="6">
        <f t="shared" ref="N178:N181" si="94">M178*18%</f>
        <v>0</v>
      </c>
      <c r="O178" s="6">
        <f t="shared" ref="O178:O181" si="95">M178+N178</f>
        <v>0</v>
      </c>
      <c r="P178" s="3"/>
      <c r="R178" s="184"/>
      <c r="S178" s="184"/>
      <c r="T178" s="184"/>
      <c r="U178" s="184"/>
      <c r="V178" s="184"/>
      <c r="W178" s="184"/>
      <c r="X178" s="184"/>
      <c r="Y178" s="184"/>
      <c r="Z178" s="184"/>
      <c r="AA178" s="184"/>
      <c r="AB178" s="184"/>
      <c r="AC178" s="184"/>
      <c r="AD178" s="184"/>
      <c r="AE178" s="184"/>
      <c r="AF178" s="184"/>
      <c r="AG178" s="184"/>
      <c r="AH178" s="184"/>
      <c r="AI178" s="184"/>
    </row>
    <row r="179" spans="2:35" x14ac:dyDescent="0.25">
      <c r="B179" s="17">
        <v>44550</v>
      </c>
      <c r="C179" s="49" t="s">
        <v>90</v>
      </c>
      <c r="D179" s="104">
        <v>43217</v>
      </c>
      <c r="E179" s="150" t="s">
        <v>362</v>
      </c>
      <c r="F179" s="143"/>
      <c r="G179" s="5" t="s">
        <v>55</v>
      </c>
      <c r="H179" s="5">
        <v>0</v>
      </c>
      <c r="I179" s="39">
        <v>0</v>
      </c>
      <c r="J179" s="39">
        <v>0</v>
      </c>
      <c r="K179" s="51">
        <f t="shared" si="92"/>
        <v>0</v>
      </c>
      <c r="L179" s="52">
        <v>3449.03</v>
      </c>
      <c r="M179" s="6">
        <f t="shared" si="93"/>
        <v>0</v>
      </c>
      <c r="N179" s="6">
        <f t="shared" si="94"/>
        <v>0</v>
      </c>
      <c r="O179" s="6">
        <f t="shared" si="95"/>
        <v>0</v>
      </c>
      <c r="P179" s="3"/>
      <c r="R179" s="184"/>
      <c r="S179" s="184"/>
      <c r="T179" s="184"/>
      <c r="U179" s="184"/>
      <c r="V179" s="184"/>
      <c r="W179" s="184"/>
      <c r="X179" s="184"/>
      <c r="Y179" s="184"/>
      <c r="Z179" s="184"/>
      <c r="AA179" s="184"/>
      <c r="AB179" s="184"/>
      <c r="AC179" s="184"/>
      <c r="AD179" s="184"/>
      <c r="AE179" s="184"/>
      <c r="AF179" s="184"/>
      <c r="AG179" s="184"/>
      <c r="AH179" s="184"/>
      <c r="AI179" s="184"/>
    </row>
    <row r="180" spans="2:35" s="43" customFormat="1" x14ac:dyDescent="0.25">
      <c r="B180" s="17">
        <v>44550</v>
      </c>
      <c r="C180" s="49" t="s">
        <v>90</v>
      </c>
      <c r="D180" s="104">
        <v>43217</v>
      </c>
      <c r="E180" s="150" t="s">
        <v>363</v>
      </c>
      <c r="F180" s="143"/>
      <c r="G180" s="5" t="s">
        <v>55</v>
      </c>
      <c r="H180" s="5">
        <v>0</v>
      </c>
      <c r="I180" s="5">
        <v>0</v>
      </c>
      <c r="J180" s="5">
        <v>0</v>
      </c>
      <c r="K180" s="51">
        <f t="shared" si="92"/>
        <v>0</v>
      </c>
      <c r="L180" s="52">
        <v>3449.03</v>
      </c>
      <c r="M180" s="6">
        <f t="shared" si="93"/>
        <v>0</v>
      </c>
      <c r="N180" s="6">
        <f t="shared" si="94"/>
        <v>0</v>
      </c>
      <c r="O180" s="6">
        <f t="shared" si="95"/>
        <v>0</v>
      </c>
      <c r="P180" s="42"/>
      <c r="R180" s="184"/>
      <c r="S180" s="184"/>
      <c r="T180" s="184"/>
      <c r="U180" s="184"/>
      <c r="V180" s="184"/>
      <c r="W180" s="184"/>
      <c r="X180" s="184"/>
      <c r="Y180" s="184"/>
      <c r="Z180" s="184"/>
      <c r="AA180" s="184"/>
      <c r="AB180" s="184"/>
      <c r="AC180" s="184"/>
      <c r="AD180" s="184"/>
      <c r="AE180" s="184"/>
      <c r="AF180" s="184"/>
      <c r="AG180" s="184"/>
      <c r="AH180" s="184"/>
      <c r="AI180" s="184"/>
    </row>
    <row r="181" spans="2:35" x14ac:dyDescent="0.25">
      <c r="B181" s="17">
        <v>44550</v>
      </c>
      <c r="C181" s="49" t="s">
        <v>90</v>
      </c>
      <c r="D181" s="104">
        <v>43217</v>
      </c>
      <c r="E181" s="150" t="s">
        <v>364</v>
      </c>
      <c r="F181" s="143"/>
      <c r="G181" s="5" t="s">
        <v>55</v>
      </c>
      <c r="H181" s="5">
        <v>0</v>
      </c>
      <c r="I181" s="5">
        <v>0</v>
      </c>
      <c r="J181" s="5">
        <v>0</v>
      </c>
      <c r="K181" s="51">
        <f t="shared" si="92"/>
        <v>0</v>
      </c>
      <c r="L181" s="52">
        <v>3449.03</v>
      </c>
      <c r="M181" s="6">
        <f t="shared" si="93"/>
        <v>0</v>
      </c>
      <c r="N181" s="6">
        <f t="shared" si="94"/>
        <v>0</v>
      </c>
      <c r="O181" s="6">
        <f t="shared" si="95"/>
        <v>0</v>
      </c>
      <c r="P181" s="3"/>
      <c r="R181" s="184"/>
      <c r="S181" s="184"/>
      <c r="T181" s="184"/>
      <c r="U181" s="184"/>
      <c r="V181" s="184"/>
      <c r="W181" s="184"/>
      <c r="X181" s="184"/>
      <c r="Y181" s="184"/>
      <c r="Z181" s="184"/>
      <c r="AA181" s="184"/>
      <c r="AB181" s="184"/>
      <c r="AC181" s="184"/>
      <c r="AD181" s="184"/>
      <c r="AE181" s="184"/>
      <c r="AF181" s="184"/>
      <c r="AG181" s="184"/>
      <c r="AH181" s="184"/>
      <c r="AI181" s="184"/>
    </row>
    <row r="182" spans="2:35" x14ac:dyDescent="0.25">
      <c r="B182" s="17"/>
      <c r="C182" s="11"/>
      <c r="D182" s="104"/>
      <c r="E182" s="150"/>
      <c r="F182" s="143"/>
      <c r="G182" s="5"/>
      <c r="H182" s="5"/>
      <c r="I182" s="5"/>
      <c r="J182" s="5"/>
      <c r="K182" s="123"/>
      <c r="L182" s="7"/>
      <c r="M182" s="6"/>
      <c r="N182" s="6"/>
      <c r="O182" s="6"/>
      <c r="P182" s="3"/>
      <c r="R182" s="184"/>
      <c r="S182" s="184"/>
      <c r="T182" s="184"/>
      <c r="U182" s="184"/>
      <c r="V182" s="184"/>
      <c r="W182" s="184"/>
      <c r="X182" s="184"/>
      <c r="Y182" s="184"/>
      <c r="Z182" s="184"/>
      <c r="AA182" s="184"/>
      <c r="AB182" s="184"/>
      <c r="AC182" s="184"/>
      <c r="AD182" s="184"/>
      <c r="AE182" s="184"/>
      <c r="AF182" s="184"/>
      <c r="AG182" s="184"/>
      <c r="AH182" s="184"/>
      <c r="AI182" s="184"/>
    </row>
    <row r="183" spans="2:35" x14ac:dyDescent="0.25">
      <c r="B183" s="17">
        <v>44550</v>
      </c>
      <c r="C183" s="49" t="s">
        <v>90</v>
      </c>
      <c r="D183" s="104">
        <v>43217</v>
      </c>
      <c r="E183" s="150" t="s">
        <v>365</v>
      </c>
      <c r="F183" s="143"/>
      <c r="G183" s="5" t="s">
        <v>55</v>
      </c>
      <c r="H183" s="5">
        <v>0</v>
      </c>
      <c r="I183" s="5">
        <v>0</v>
      </c>
      <c r="J183" s="5">
        <v>0</v>
      </c>
      <c r="K183" s="51">
        <f t="shared" ref="K183:K186" si="96">+I183-J183</f>
        <v>0</v>
      </c>
      <c r="L183" s="52">
        <v>3449.03</v>
      </c>
      <c r="M183" s="6">
        <f t="shared" ref="M183:M186" si="97">K183*L183</f>
        <v>0</v>
      </c>
      <c r="N183" s="6">
        <f t="shared" ref="N183:N186" si="98">M183*18%</f>
        <v>0</v>
      </c>
      <c r="O183" s="6">
        <f t="shared" ref="O183:O186" si="99">M183+N183</f>
        <v>0</v>
      </c>
      <c r="P183" s="3"/>
      <c r="R183" s="184"/>
      <c r="S183" s="184"/>
      <c r="T183" s="184"/>
      <c r="U183" s="184"/>
      <c r="V183" s="184"/>
      <c r="W183" s="184"/>
      <c r="X183" s="184"/>
      <c r="Y183" s="184"/>
      <c r="Z183" s="184"/>
      <c r="AA183" s="184"/>
      <c r="AB183" s="184"/>
      <c r="AC183" s="184"/>
      <c r="AD183" s="184"/>
      <c r="AE183" s="184"/>
      <c r="AF183" s="184"/>
      <c r="AG183" s="184"/>
      <c r="AH183" s="184"/>
      <c r="AI183" s="184"/>
    </row>
    <row r="184" spans="2:35" x14ac:dyDescent="0.25">
      <c r="B184" s="17">
        <v>44550</v>
      </c>
      <c r="C184" s="49" t="s">
        <v>90</v>
      </c>
      <c r="D184" s="104">
        <v>43217</v>
      </c>
      <c r="E184" s="150" t="s">
        <v>366</v>
      </c>
      <c r="F184" s="143"/>
      <c r="G184" s="5" t="s">
        <v>55</v>
      </c>
      <c r="H184" s="5">
        <v>1</v>
      </c>
      <c r="I184" s="39">
        <v>1</v>
      </c>
      <c r="J184" s="39">
        <v>0</v>
      </c>
      <c r="K184" s="51">
        <f t="shared" si="96"/>
        <v>1</v>
      </c>
      <c r="L184" s="52">
        <v>3449.03</v>
      </c>
      <c r="M184" s="6">
        <f t="shared" si="97"/>
        <v>3449.03</v>
      </c>
      <c r="N184" s="6">
        <f t="shared" si="98"/>
        <v>620.82540000000006</v>
      </c>
      <c r="O184" s="6">
        <f t="shared" si="99"/>
        <v>4069.8554000000004</v>
      </c>
      <c r="P184" s="3"/>
      <c r="R184" s="184"/>
      <c r="S184" s="184"/>
      <c r="T184" s="184"/>
      <c r="U184" s="184"/>
      <c r="V184" s="184"/>
      <c r="W184" s="184"/>
      <c r="X184" s="184"/>
      <c r="Y184" s="184"/>
      <c r="Z184" s="184"/>
      <c r="AA184" s="184"/>
      <c r="AB184" s="184"/>
      <c r="AC184" s="184"/>
      <c r="AD184" s="184"/>
      <c r="AE184" s="184"/>
      <c r="AF184" s="184"/>
      <c r="AG184" s="184"/>
      <c r="AH184" s="184"/>
      <c r="AI184" s="184"/>
    </row>
    <row r="185" spans="2:35" s="47" customFormat="1" x14ac:dyDescent="0.25">
      <c r="B185" s="17">
        <v>44550</v>
      </c>
      <c r="C185" s="49" t="s">
        <v>90</v>
      </c>
      <c r="D185" s="104">
        <v>43217</v>
      </c>
      <c r="E185" s="150" t="s">
        <v>367</v>
      </c>
      <c r="F185" s="62"/>
      <c r="G185" s="5" t="s">
        <v>55</v>
      </c>
      <c r="H185" s="5">
        <v>2</v>
      </c>
      <c r="I185" s="5">
        <v>2</v>
      </c>
      <c r="J185" s="5">
        <v>0</v>
      </c>
      <c r="K185" s="51">
        <f t="shared" si="96"/>
        <v>2</v>
      </c>
      <c r="L185" s="52">
        <v>3449.03</v>
      </c>
      <c r="M185" s="6">
        <f t="shared" si="97"/>
        <v>6898.06</v>
      </c>
      <c r="N185" s="6">
        <f t="shared" si="98"/>
        <v>1241.6508000000001</v>
      </c>
      <c r="O185" s="6">
        <f t="shared" si="99"/>
        <v>8139.7108000000007</v>
      </c>
      <c r="P185" s="46"/>
      <c r="R185" s="182"/>
      <c r="S185" s="182"/>
      <c r="T185" s="182"/>
      <c r="U185" s="182"/>
      <c r="V185" s="182"/>
      <c r="W185" s="182"/>
      <c r="X185" s="182"/>
      <c r="Y185" s="182"/>
      <c r="Z185" s="182"/>
      <c r="AA185" s="182"/>
      <c r="AB185" s="182"/>
      <c r="AC185" s="182"/>
      <c r="AD185" s="182"/>
      <c r="AE185" s="182"/>
      <c r="AF185" s="182"/>
      <c r="AG185" s="182"/>
      <c r="AH185" s="182"/>
      <c r="AI185" s="182"/>
    </row>
    <row r="186" spans="2:35" s="47" customFormat="1" x14ac:dyDescent="0.25">
      <c r="B186" s="17">
        <v>44550</v>
      </c>
      <c r="C186" s="49" t="s">
        <v>90</v>
      </c>
      <c r="D186" s="104">
        <v>43217</v>
      </c>
      <c r="E186" s="150" t="s">
        <v>368</v>
      </c>
      <c r="F186" s="62"/>
      <c r="G186" s="5" t="s">
        <v>55</v>
      </c>
      <c r="H186" s="5">
        <v>0</v>
      </c>
      <c r="I186" s="5">
        <v>0</v>
      </c>
      <c r="J186" s="5">
        <v>0</v>
      </c>
      <c r="K186" s="51">
        <f t="shared" si="96"/>
        <v>0</v>
      </c>
      <c r="L186" s="52">
        <v>3449.03</v>
      </c>
      <c r="M186" s="6">
        <f t="shared" si="97"/>
        <v>0</v>
      </c>
      <c r="N186" s="6">
        <f t="shared" si="98"/>
        <v>0</v>
      </c>
      <c r="O186" s="6">
        <f t="shared" si="99"/>
        <v>0</v>
      </c>
      <c r="P186" s="46"/>
      <c r="R186" s="182"/>
      <c r="S186" s="182"/>
      <c r="T186" s="182"/>
      <c r="U186" s="182"/>
      <c r="V186" s="182"/>
      <c r="W186" s="182"/>
      <c r="X186" s="182"/>
      <c r="Y186" s="182"/>
      <c r="Z186" s="182"/>
      <c r="AA186" s="182"/>
      <c r="AB186" s="182"/>
      <c r="AC186" s="182"/>
      <c r="AD186" s="182"/>
      <c r="AE186" s="182"/>
      <c r="AF186" s="182"/>
      <c r="AG186" s="182"/>
      <c r="AH186" s="182"/>
      <c r="AI186" s="182"/>
    </row>
    <row r="187" spans="2:35" s="47" customFormat="1" x14ac:dyDescent="0.25">
      <c r="B187" s="50"/>
      <c r="C187" s="49"/>
      <c r="D187" s="73"/>
      <c r="E187" s="62"/>
      <c r="F187" s="62"/>
      <c r="G187" s="51"/>
      <c r="H187" s="51"/>
      <c r="I187" s="51"/>
      <c r="J187" s="51"/>
      <c r="K187" s="53"/>
      <c r="L187" s="52"/>
      <c r="M187" s="6"/>
      <c r="N187" s="6"/>
      <c r="O187" s="6"/>
      <c r="P187" s="46"/>
      <c r="R187" s="182"/>
      <c r="S187" s="182"/>
      <c r="T187" s="182"/>
      <c r="U187" s="182"/>
      <c r="V187" s="182"/>
      <c r="W187" s="182"/>
      <c r="X187" s="182"/>
      <c r="Y187" s="182"/>
      <c r="Z187" s="182"/>
      <c r="AA187" s="182"/>
      <c r="AB187" s="182"/>
      <c r="AC187" s="182"/>
      <c r="AD187" s="182"/>
      <c r="AE187" s="182"/>
      <c r="AF187" s="182"/>
      <c r="AG187" s="182"/>
      <c r="AH187" s="182"/>
      <c r="AI187" s="182"/>
    </row>
    <row r="188" spans="2:35" s="47" customFormat="1" x14ac:dyDescent="0.25">
      <c r="B188" s="17">
        <v>44550</v>
      </c>
      <c r="C188" s="49" t="s">
        <v>90</v>
      </c>
      <c r="D188" s="104">
        <v>43217</v>
      </c>
      <c r="E188" s="150" t="s">
        <v>369</v>
      </c>
      <c r="F188" s="143"/>
      <c r="G188" s="5" t="s">
        <v>55</v>
      </c>
      <c r="H188" s="5">
        <v>1</v>
      </c>
      <c r="I188" s="5">
        <v>0</v>
      </c>
      <c r="J188" s="5">
        <v>0</v>
      </c>
      <c r="K188" s="51">
        <f t="shared" ref="K188:K191" si="100">+I188-J188</f>
        <v>0</v>
      </c>
      <c r="L188" s="52">
        <v>3449.03</v>
      </c>
      <c r="M188" s="6">
        <f t="shared" ref="M188:M191" si="101">K188*L188</f>
        <v>0</v>
      </c>
      <c r="N188" s="6">
        <f t="shared" ref="N188:N191" si="102">M188*18%</f>
        <v>0</v>
      </c>
      <c r="O188" s="6">
        <f t="shared" ref="O188:O191" si="103">M188+N188</f>
        <v>0</v>
      </c>
      <c r="P188" s="46"/>
      <c r="R188" s="182"/>
      <c r="S188" s="182"/>
      <c r="T188" s="182"/>
      <c r="U188" s="182"/>
      <c r="V188" s="182"/>
      <c r="W188" s="182"/>
      <c r="X188" s="182"/>
      <c r="Y188" s="182"/>
      <c r="Z188" s="182"/>
      <c r="AA188" s="182"/>
      <c r="AB188" s="182"/>
      <c r="AC188" s="182"/>
      <c r="AD188" s="182"/>
      <c r="AE188" s="182"/>
      <c r="AF188" s="182"/>
      <c r="AG188" s="182"/>
      <c r="AH188" s="182"/>
      <c r="AI188" s="182"/>
    </row>
    <row r="189" spans="2:35" s="47" customFormat="1" x14ac:dyDescent="0.25">
      <c r="B189" s="17">
        <v>44550</v>
      </c>
      <c r="C189" s="49" t="s">
        <v>90</v>
      </c>
      <c r="D189" s="104">
        <v>43217</v>
      </c>
      <c r="E189" s="150" t="s">
        <v>370</v>
      </c>
      <c r="F189" s="143"/>
      <c r="G189" s="5" t="s">
        <v>55</v>
      </c>
      <c r="H189" s="5">
        <v>3</v>
      </c>
      <c r="I189" s="39">
        <v>3</v>
      </c>
      <c r="J189" s="39">
        <v>0</v>
      </c>
      <c r="K189" s="51">
        <f t="shared" si="100"/>
        <v>3</v>
      </c>
      <c r="L189" s="52">
        <v>3449.03</v>
      </c>
      <c r="M189" s="6">
        <f t="shared" si="101"/>
        <v>10347.09</v>
      </c>
      <c r="N189" s="6">
        <f t="shared" si="102"/>
        <v>1862.4762000000001</v>
      </c>
      <c r="O189" s="6">
        <f t="shared" si="103"/>
        <v>12209.566200000001</v>
      </c>
      <c r="P189" s="46"/>
      <c r="R189" s="182"/>
      <c r="S189" s="182"/>
      <c r="T189" s="182"/>
      <c r="U189" s="182"/>
      <c r="V189" s="182"/>
      <c r="W189" s="182"/>
      <c r="X189" s="182"/>
      <c r="Y189" s="182"/>
      <c r="Z189" s="182"/>
      <c r="AA189" s="182"/>
      <c r="AB189" s="182"/>
      <c r="AC189" s="182"/>
      <c r="AD189" s="182"/>
      <c r="AE189" s="182"/>
      <c r="AF189" s="182"/>
      <c r="AG189" s="182"/>
      <c r="AH189" s="182"/>
      <c r="AI189" s="182"/>
    </row>
    <row r="190" spans="2:35" s="43" customFormat="1" x14ac:dyDescent="0.25">
      <c r="B190" s="17">
        <v>44550</v>
      </c>
      <c r="C190" s="49" t="s">
        <v>90</v>
      </c>
      <c r="D190" s="104">
        <v>43217</v>
      </c>
      <c r="E190" s="150" t="s">
        <v>371</v>
      </c>
      <c r="F190" s="62"/>
      <c r="G190" s="5" t="s">
        <v>55</v>
      </c>
      <c r="H190" s="5">
        <v>0</v>
      </c>
      <c r="I190" s="5">
        <v>0</v>
      </c>
      <c r="J190" s="5">
        <v>0</v>
      </c>
      <c r="K190" s="51">
        <f t="shared" si="100"/>
        <v>0</v>
      </c>
      <c r="L190" s="52">
        <v>3449.03</v>
      </c>
      <c r="M190" s="6">
        <f t="shared" si="101"/>
        <v>0</v>
      </c>
      <c r="N190" s="6">
        <f t="shared" si="102"/>
        <v>0</v>
      </c>
      <c r="O190" s="6">
        <f t="shared" si="103"/>
        <v>0</v>
      </c>
      <c r="P190" s="42"/>
      <c r="R190" s="184"/>
      <c r="S190" s="184"/>
      <c r="T190" s="184"/>
      <c r="U190" s="184"/>
      <c r="V190" s="184"/>
      <c r="W190" s="184"/>
      <c r="X190" s="184"/>
      <c r="Y190" s="184"/>
      <c r="Z190" s="184"/>
      <c r="AA190" s="184"/>
      <c r="AB190" s="184"/>
      <c r="AC190" s="184"/>
      <c r="AD190" s="184"/>
      <c r="AE190" s="184"/>
      <c r="AF190" s="184"/>
      <c r="AG190" s="184"/>
      <c r="AH190" s="184"/>
      <c r="AI190" s="184"/>
    </row>
    <row r="191" spans="2:35" s="47" customFormat="1" x14ac:dyDescent="0.25">
      <c r="B191" s="17">
        <v>44550</v>
      </c>
      <c r="C191" s="49" t="s">
        <v>90</v>
      </c>
      <c r="D191" s="104">
        <v>43217</v>
      </c>
      <c r="E191" s="150" t="s">
        <v>372</v>
      </c>
      <c r="F191" s="62"/>
      <c r="G191" s="5" t="s">
        <v>55</v>
      </c>
      <c r="H191" s="5">
        <v>4</v>
      </c>
      <c r="I191" s="5">
        <v>4</v>
      </c>
      <c r="J191" s="5">
        <v>0</v>
      </c>
      <c r="K191" s="51">
        <f t="shared" si="100"/>
        <v>4</v>
      </c>
      <c r="L191" s="52">
        <v>3449.03</v>
      </c>
      <c r="M191" s="6">
        <f t="shared" si="101"/>
        <v>13796.12</v>
      </c>
      <c r="N191" s="6">
        <f t="shared" si="102"/>
        <v>2483.3016000000002</v>
      </c>
      <c r="O191" s="6">
        <f t="shared" si="103"/>
        <v>16279.421600000001</v>
      </c>
      <c r="P191" s="46"/>
      <c r="R191" s="182"/>
      <c r="S191" s="182"/>
      <c r="T191" s="182"/>
      <c r="U191" s="182"/>
      <c r="V191" s="182"/>
      <c r="W191" s="182"/>
      <c r="X191" s="182"/>
      <c r="Y191" s="182"/>
      <c r="Z191" s="182"/>
      <c r="AA191" s="182"/>
      <c r="AB191" s="182"/>
      <c r="AC191" s="182"/>
      <c r="AD191" s="182"/>
      <c r="AE191" s="182"/>
      <c r="AF191" s="182"/>
      <c r="AG191" s="182"/>
      <c r="AH191" s="182"/>
      <c r="AI191" s="182"/>
    </row>
    <row r="192" spans="2:35" s="47" customFormat="1" x14ac:dyDescent="0.25">
      <c r="B192" s="50"/>
      <c r="C192" s="49"/>
      <c r="D192" s="17"/>
      <c r="E192" s="94"/>
      <c r="F192" s="48"/>
      <c r="G192" s="51"/>
      <c r="H192" s="51"/>
      <c r="I192" s="51"/>
      <c r="J192" s="51"/>
      <c r="K192" s="53"/>
      <c r="L192" s="52"/>
      <c r="M192" s="6"/>
      <c r="N192" s="6"/>
      <c r="O192" s="6"/>
      <c r="P192" s="46"/>
      <c r="R192" s="182"/>
      <c r="S192" s="182"/>
      <c r="T192" s="182"/>
      <c r="U192" s="182"/>
      <c r="V192" s="182"/>
      <c r="W192" s="182"/>
      <c r="X192" s="182"/>
      <c r="Y192" s="182"/>
      <c r="Z192" s="182"/>
      <c r="AA192" s="182"/>
      <c r="AB192" s="182"/>
      <c r="AC192" s="182"/>
      <c r="AD192" s="182"/>
      <c r="AE192" s="182"/>
      <c r="AF192" s="182"/>
      <c r="AG192" s="182"/>
      <c r="AH192" s="182"/>
      <c r="AI192" s="182"/>
    </row>
    <row r="193" spans="2:35" s="47" customFormat="1" x14ac:dyDescent="0.25">
      <c r="B193" s="17">
        <v>44550</v>
      </c>
      <c r="C193" s="11" t="s">
        <v>94</v>
      </c>
      <c r="D193" s="104" t="s">
        <v>88</v>
      </c>
      <c r="E193" s="150" t="s">
        <v>379</v>
      </c>
      <c r="F193" s="48"/>
      <c r="G193" s="5" t="s">
        <v>55</v>
      </c>
      <c r="H193" s="5">
        <v>1</v>
      </c>
      <c r="I193" s="5">
        <v>1</v>
      </c>
      <c r="J193" s="5">
        <v>0</v>
      </c>
      <c r="K193" s="123">
        <f t="shared" ref="K193:K196" si="104">I193-J193</f>
        <v>1</v>
      </c>
      <c r="L193" s="7">
        <v>1570</v>
      </c>
      <c r="M193" s="6">
        <f t="shared" ref="M193:M196" si="105">K193*L193</f>
        <v>1570</v>
      </c>
      <c r="N193" s="6">
        <f t="shared" ref="N193:N206" si="106">M193*18%</f>
        <v>282.59999999999997</v>
      </c>
      <c r="O193" s="6">
        <f t="shared" ref="O193:O196" si="107">M193+N193</f>
        <v>1852.6</v>
      </c>
      <c r="P193" s="46"/>
      <c r="R193" s="182"/>
      <c r="S193" s="182"/>
      <c r="T193" s="182"/>
      <c r="U193" s="182"/>
      <c r="V193" s="182"/>
      <c r="W193" s="182"/>
      <c r="X193" s="182"/>
      <c r="Y193" s="182"/>
      <c r="Z193" s="182"/>
      <c r="AA193" s="182"/>
      <c r="AB193" s="182"/>
      <c r="AC193" s="182"/>
      <c r="AD193" s="182"/>
      <c r="AE193" s="182"/>
      <c r="AF193" s="182"/>
      <c r="AG193" s="182"/>
      <c r="AH193" s="182"/>
      <c r="AI193" s="182"/>
    </row>
    <row r="194" spans="2:35" s="47" customFormat="1" x14ac:dyDescent="0.25">
      <c r="B194" s="17">
        <v>44550</v>
      </c>
      <c r="C194" s="11" t="s">
        <v>95</v>
      </c>
      <c r="D194" s="104" t="s">
        <v>88</v>
      </c>
      <c r="E194" s="150" t="s">
        <v>380</v>
      </c>
      <c r="F194" s="62"/>
      <c r="G194" s="5" t="s">
        <v>55</v>
      </c>
      <c r="H194" s="5">
        <v>1</v>
      </c>
      <c r="I194" s="5">
        <v>1</v>
      </c>
      <c r="J194" s="5">
        <v>0</v>
      </c>
      <c r="K194" s="123">
        <f t="shared" si="104"/>
        <v>1</v>
      </c>
      <c r="L194" s="7">
        <v>1840</v>
      </c>
      <c r="M194" s="6">
        <f t="shared" si="105"/>
        <v>1840</v>
      </c>
      <c r="N194" s="6">
        <f t="shared" si="106"/>
        <v>331.2</v>
      </c>
      <c r="O194" s="6">
        <f t="shared" si="107"/>
        <v>2171.1999999999998</v>
      </c>
      <c r="P194" s="46"/>
      <c r="R194" s="182"/>
      <c r="S194" s="182"/>
      <c r="T194" s="182"/>
      <c r="U194" s="182"/>
      <c r="V194" s="182"/>
      <c r="W194" s="182"/>
      <c r="X194" s="182"/>
      <c r="Y194" s="182"/>
      <c r="Z194" s="182"/>
      <c r="AA194" s="182"/>
      <c r="AB194" s="182"/>
      <c r="AC194" s="182"/>
      <c r="AD194" s="182"/>
      <c r="AE194" s="182"/>
      <c r="AF194" s="182"/>
      <c r="AG194" s="182"/>
      <c r="AH194" s="182"/>
      <c r="AI194" s="182"/>
    </row>
    <row r="195" spans="2:35" s="47" customFormat="1" x14ac:dyDescent="0.25">
      <c r="B195" s="17">
        <v>44550</v>
      </c>
      <c r="C195" s="11" t="s">
        <v>94</v>
      </c>
      <c r="D195" s="104" t="s">
        <v>88</v>
      </c>
      <c r="E195" s="150" t="s">
        <v>381</v>
      </c>
      <c r="F195" s="62"/>
      <c r="G195" s="5" t="s">
        <v>55</v>
      </c>
      <c r="H195" s="5">
        <v>0</v>
      </c>
      <c r="I195" s="5">
        <v>0</v>
      </c>
      <c r="J195" s="5">
        <v>0</v>
      </c>
      <c r="K195" s="123">
        <f t="shared" si="104"/>
        <v>0</v>
      </c>
      <c r="L195" s="7">
        <v>1570</v>
      </c>
      <c r="M195" s="6">
        <f t="shared" si="105"/>
        <v>0</v>
      </c>
      <c r="N195" s="6">
        <f t="shared" si="106"/>
        <v>0</v>
      </c>
      <c r="O195" s="6">
        <f t="shared" si="107"/>
        <v>0</v>
      </c>
      <c r="P195" s="46"/>
      <c r="R195" s="182"/>
      <c r="S195" s="182"/>
      <c r="T195" s="182"/>
      <c r="U195" s="182"/>
      <c r="V195" s="182"/>
      <c r="W195" s="182"/>
      <c r="X195" s="182"/>
      <c r="Y195" s="182"/>
      <c r="Z195" s="182"/>
      <c r="AA195" s="182"/>
      <c r="AB195" s="182"/>
      <c r="AC195" s="182"/>
      <c r="AD195" s="182"/>
      <c r="AE195" s="182"/>
      <c r="AF195" s="182"/>
      <c r="AG195" s="182"/>
      <c r="AH195" s="182"/>
      <c r="AI195" s="182"/>
    </row>
    <row r="196" spans="2:35" s="47" customFormat="1" x14ac:dyDescent="0.25">
      <c r="B196" s="17">
        <v>44550</v>
      </c>
      <c r="C196" s="11" t="s">
        <v>95</v>
      </c>
      <c r="D196" s="104" t="s">
        <v>88</v>
      </c>
      <c r="E196" s="150" t="s">
        <v>382</v>
      </c>
      <c r="F196" s="62"/>
      <c r="G196" s="5" t="s">
        <v>55</v>
      </c>
      <c r="H196" s="5">
        <v>1</v>
      </c>
      <c r="I196" s="5">
        <v>1</v>
      </c>
      <c r="J196" s="5">
        <v>0</v>
      </c>
      <c r="K196" s="123">
        <f t="shared" si="104"/>
        <v>1</v>
      </c>
      <c r="L196" s="7">
        <v>1840</v>
      </c>
      <c r="M196" s="6">
        <f t="shared" si="105"/>
        <v>1840</v>
      </c>
      <c r="N196" s="6">
        <f t="shared" si="106"/>
        <v>331.2</v>
      </c>
      <c r="O196" s="6">
        <f t="shared" si="107"/>
        <v>2171.1999999999998</v>
      </c>
      <c r="P196" s="46"/>
      <c r="R196" s="182"/>
      <c r="S196" s="182"/>
      <c r="T196" s="182"/>
      <c r="U196" s="182"/>
      <c r="V196" s="182"/>
      <c r="W196" s="182"/>
      <c r="X196" s="182"/>
      <c r="Y196" s="182"/>
      <c r="Z196" s="182"/>
      <c r="AA196" s="182"/>
      <c r="AB196" s="182"/>
      <c r="AC196" s="182"/>
      <c r="AD196" s="182"/>
      <c r="AE196" s="182"/>
      <c r="AF196" s="182"/>
      <c r="AG196" s="182"/>
      <c r="AH196" s="182"/>
      <c r="AI196" s="182"/>
    </row>
    <row r="197" spans="2:35" s="47" customFormat="1" x14ac:dyDescent="0.25">
      <c r="B197" s="17"/>
      <c r="C197" s="49"/>
      <c r="D197" s="104"/>
      <c r="E197" s="61"/>
      <c r="F197" s="62"/>
      <c r="G197" s="51"/>
      <c r="H197" s="51"/>
      <c r="I197" s="51"/>
      <c r="J197" s="51"/>
      <c r="K197" s="53"/>
      <c r="L197" s="52"/>
      <c r="M197" s="6"/>
      <c r="N197" s="6"/>
      <c r="O197" s="6"/>
      <c r="P197" s="46"/>
      <c r="R197" s="182"/>
      <c r="S197" s="182"/>
      <c r="T197" s="182"/>
      <c r="U197" s="182"/>
      <c r="V197" s="182"/>
      <c r="W197" s="182"/>
      <c r="X197" s="182"/>
      <c r="Y197" s="182"/>
      <c r="Z197" s="182"/>
      <c r="AA197" s="182"/>
      <c r="AB197" s="182"/>
      <c r="AC197" s="182"/>
      <c r="AD197" s="182"/>
      <c r="AE197" s="182"/>
      <c r="AF197" s="182"/>
      <c r="AG197" s="182"/>
      <c r="AH197" s="182"/>
      <c r="AI197" s="182"/>
    </row>
    <row r="198" spans="2:35" s="47" customFormat="1" x14ac:dyDescent="0.25">
      <c r="B198" s="17">
        <v>44550</v>
      </c>
      <c r="C198" s="11" t="s">
        <v>94</v>
      </c>
      <c r="D198" s="104" t="s">
        <v>88</v>
      </c>
      <c r="E198" s="150" t="s">
        <v>383</v>
      </c>
      <c r="F198" s="48"/>
      <c r="G198" s="5" t="s">
        <v>55</v>
      </c>
      <c r="H198" s="5">
        <v>4</v>
      </c>
      <c r="I198" s="5">
        <v>4</v>
      </c>
      <c r="J198" s="5">
        <v>0</v>
      </c>
      <c r="K198" s="123">
        <f t="shared" ref="K198:K201" si="108">I198-J198</f>
        <v>4</v>
      </c>
      <c r="L198" s="7">
        <v>1570</v>
      </c>
      <c r="M198" s="6">
        <f t="shared" ref="M198:M201" si="109">K198*L198</f>
        <v>6280</v>
      </c>
      <c r="N198" s="6">
        <f t="shared" si="106"/>
        <v>1130.3999999999999</v>
      </c>
      <c r="O198" s="6">
        <f t="shared" ref="O198:O201" si="110">M198+N198</f>
        <v>7410.4</v>
      </c>
      <c r="P198" s="46"/>
      <c r="R198" s="182"/>
      <c r="S198" s="182"/>
      <c r="T198" s="182"/>
      <c r="U198" s="182"/>
      <c r="V198" s="182"/>
      <c r="W198" s="182"/>
      <c r="X198" s="182"/>
      <c r="Y198" s="182"/>
      <c r="Z198" s="182"/>
      <c r="AA198" s="182"/>
      <c r="AB198" s="182"/>
      <c r="AC198" s="182"/>
      <c r="AD198" s="182"/>
      <c r="AE198" s="182"/>
      <c r="AF198" s="182"/>
      <c r="AG198" s="182"/>
      <c r="AH198" s="182"/>
      <c r="AI198" s="182"/>
    </row>
    <row r="199" spans="2:35" s="47" customFormat="1" x14ac:dyDescent="0.25">
      <c r="B199" s="17">
        <v>44550</v>
      </c>
      <c r="C199" s="11" t="s">
        <v>95</v>
      </c>
      <c r="D199" s="104" t="s">
        <v>88</v>
      </c>
      <c r="E199" s="150" t="s">
        <v>384</v>
      </c>
      <c r="F199" s="62"/>
      <c r="G199" s="5" t="s">
        <v>55</v>
      </c>
      <c r="H199" s="5">
        <v>5</v>
      </c>
      <c r="I199" s="5">
        <v>5</v>
      </c>
      <c r="J199" s="5">
        <v>0</v>
      </c>
      <c r="K199" s="123">
        <f t="shared" si="108"/>
        <v>5</v>
      </c>
      <c r="L199" s="7">
        <v>1840</v>
      </c>
      <c r="M199" s="6">
        <f t="shared" si="109"/>
        <v>9200</v>
      </c>
      <c r="N199" s="6">
        <f t="shared" si="106"/>
        <v>1656</v>
      </c>
      <c r="O199" s="6">
        <f t="shared" si="110"/>
        <v>10856</v>
      </c>
      <c r="P199" s="46"/>
      <c r="R199" s="182"/>
      <c r="S199" s="182"/>
      <c r="T199" s="182"/>
      <c r="U199" s="182"/>
      <c r="V199" s="182"/>
      <c r="W199" s="182"/>
      <c r="X199" s="182"/>
      <c r="Y199" s="182"/>
      <c r="Z199" s="182"/>
      <c r="AA199" s="182"/>
      <c r="AB199" s="182"/>
      <c r="AC199" s="182"/>
      <c r="AD199" s="182"/>
      <c r="AE199" s="182"/>
      <c r="AF199" s="182"/>
      <c r="AG199" s="182"/>
      <c r="AH199" s="182"/>
      <c r="AI199" s="182"/>
    </row>
    <row r="200" spans="2:35" s="43" customFormat="1" x14ac:dyDescent="0.25">
      <c r="B200" s="17">
        <v>44550</v>
      </c>
      <c r="C200" s="11" t="s">
        <v>94</v>
      </c>
      <c r="D200" s="104" t="s">
        <v>88</v>
      </c>
      <c r="E200" s="150" t="s">
        <v>385</v>
      </c>
      <c r="F200" s="62"/>
      <c r="G200" s="5" t="s">
        <v>55</v>
      </c>
      <c r="H200" s="5">
        <v>5</v>
      </c>
      <c r="I200" s="5">
        <v>4</v>
      </c>
      <c r="J200" s="5">
        <v>0</v>
      </c>
      <c r="K200" s="123">
        <f t="shared" si="108"/>
        <v>4</v>
      </c>
      <c r="L200" s="7">
        <v>1570</v>
      </c>
      <c r="M200" s="6">
        <f t="shared" si="109"/>
        <v>6280</v>
      </c>
      <c r="N200" s="6">
        <f t="shared" si="106"/>
        <v>1130.3999999999999</v>
      </c>
      <c r="O200" s="6">
        <f t="shared" si="110"/>
        <v>7410.4</v>
      </c>
      <c r="P200" s="42"/>
      <c r="R200" s="184"/>
      <c r="S200" s="184"/>
      <c r="T200" s="184"/>
      <c r="U200" s="184"/>
      <c r="V200" s="184"/>
      <c r="W200" s="184"/>
      <c r="X200" s="184"/>
      <c r="Y200" s="184"/>
      <c r="Z200" s="184"/>
      <c r="AA200" s="184"/>
      <c r="AB200" s="184"/>
      <c r="AC200" s="184"/>
      <c r="AD200" s="184"/>
      <c r="AE200" s="184"/>
      <c r="AF200" s="184"/>
      <c r="AG200" s="184"/>
      <c r="AH200" s="184"/>
      <c r="AI200" s="184"/>
    </row>
    <row r="201" spans="2:35" x14ac:dyDescent="0.25">
      <c r="B201" s="17">
        <v>44550</v>
      </c>
      <c r="C201" s="11" t="s">
        <v>95</v>
      </c>
      <c r="D201" s="104" t="s">
        <v>88</v>
      </c>
      <c r="E201" s="150" t="s">
        <v>386</v>
      </c>
      <c r="F201" s="62"/>
      <c r="G201" s="5" t="s">
        <v>55</v>
      </c>
      <c r="H201" s="5">
        <v>4</v>
      </c>
      <c r="I201" s="5">
        <v>3</v>
      </c>
      <c r="J201" s="5">
        <v>0</v>
      </c>
      <c r="K201" s="123">
        <f t="shared" si="108"/>
        <v>3</v>
      </c>
      <c r="L201" s="7">
        <v>1840</v>
      </c>
      <c r="M201" s="6">
        <f t="shared" si="109"/>
        <v>5520</v>
      </c>
      <c r="N201" s="6">
        <f t="shared" si="106"/>
        <v>993.59999999999991</v>
      </c>
      <c r="O201" s="6">
        <f t="shared" si="110"/>
        <v>6513.6</v>
      </c>
      <c r="P201" s="3"/>
      <c r="R201" s="184"/>
      <c r="S201" s="184"/>
      <c r="T201" s="184"/>
      <c r="U201" s="184"/>
      <c r="V201" s="184"/>
      <c r="W201" s="184"/>
      <c r="X201" s="184"/>
      <c r="Y201" s="184"/>
      <c r="Z201" s="184"/>
      <c r="AA201" s="184"/>
      <c r="AB201" s="184"/>
      <c r="AC201" s="184"/>
      <c r="AD201" s="184"/>
      <c r="AE201" s="184"/>
      <c r="AF201" s="184"/>
      <c r="AG201" s="184"/>
      <c r="AH201" s="184"/>
      <c r="AI201" s="184"/>
    </row>
    <row r="202" spans="2:35" x14ac:dyDescent="0.25">
      <c r="B202" s="17"/>
      <c r="C202" s="11"/>
      <c r="D202" s="104"/>
      <c r="E202" s="150"/>
      <c r="F202" s="143"/>
      <c r="G202" s="5"/>
      <c r="H202" s="5"/>
      <c r="I202" s="5"/>
      <c r="J202" s="5"/>
      <c r="K202" s="123"/>
      <c r="L202" s="7"/>
      <c r="M202" s="6"/>
      <c r="N202" s="6"/>
      <c r="O202" s="6"/>
      <c r="P202" s="3"/>
    </row>
    <row r="203" spans="2:35" x14ac:dyDescent="0.25">
      <c r="B203" s="17">
        <v>44550</v>
      </c>
      <c r="C203" s="11" t="s">
        <v>94</v>
      </c>
      <c r="D203" s="104" t="s">
        <v>88</v>
      </c>
      <c r="E203" s="150" t="s">
        <v>387</v>
      </c>
      <c r="F203" s="48"/>
      <c r="G203" s="5" t="s">
        <v>55</v>
      </c>
      <c r="H203" s="5">
        <v>0</v>
      </c>
      <c r="I203" s="5">
        <v>2</v>
      </c>
      <c r="J203" s="5">
        <v>0</v>
      </c>
      <c r="K203" s="123">
        <f t="shared" ref="K203:K206" si="111">I203-J203</f>
        <v>2</v>
      </c>
      <c r="L203" s="7">
        <v>1570</v>
      </c>
      <c r="M203" s="6">
        <f t="shared" ref="M203:M206" si="112">K203*L203</f>
        <v>3140</v>
      </c>
      <c r="N203" s="6">
        <f t="shared" si="106"/>
        <v>565.19999999999993</v>
      </c>
      <c r="O203" s="6">
        <f t="shared" ref="O203:O206" si="113">M203+N203</f>
        <v>3705.2</v>
      </c>
      <c r="P203" s="3"/>
    </row>
    <row r="204" spans="2:35" x14ac:dyDescent="0.25">
      <c r="B204" s="17">
        <v>44550</v>
      </c>
      <c r="C204" s="11" t="s">
        <v>95</v>
      </c>
      <c r="D204" s="104" t="s">
        <v>88</v>
      </c>
      <c r="E204" s="150" t="s">
        <v>388</v>
      </c>
      <c r="F204" s="62"/>
      <c r="G204" s="5" t="s">
        <v>55</v>
      </c>
      <c r="H204" s="5">
        <v>0</v>
      </c>
      <c r="I204" s="5">
        <v>2</v>
      </c>
      <c r="J204" s="5">
        <v>0</v>
      </c>
      <c r="K204" s="123">
        <f t="shared" si="111"/>
        <v>2</v>
      </c>
      <c r="L204" s="7">
        <v>1840</v>
      </c>
      <c r="M204" s="6">
        <f t="shared" si="112"/>
        <v>3680</v>
      </c>
      <c r="N204" s="6">
        <f t="shared" si="106"/>
        <v>662.4</v>
      </c>
      <c r="O204" s="6">
        <f t="shared" si="113"/>
        <v>4342.3999999999996</v>
      </c>
      <c r="P204" s="3"/>
    </row>
    <row r="205" spans="2:35" x14ac:dyDescent="0.25">
      <c r="B205" s="17">
        <v>44550</v>
      </c>
      <c r="C205" s="11" t="s">
        <v>94</v>
      </c>
      <c r="D205" s="104" t="s">
        <v>88</v>
      </c>
      <c r="E205" s="150" t="s">
        <v>389</v>
      </c>
      <c r="F205" s="62"/>
      <c r="G205" s="5" t="s">
        <v>55</v>
      </c>
      <c r="H205" s="5">
        <v>1</v>
      </c>
      <c r="I205" s="5">
        <v>2</v>
      </c>
      <c r="J205" s="5">
        <v>0</v>
      </c>
      <c r="K205" s="123">
        <f t="shared" si="111"/>
        <v>2</v>
      </c>
      <c r="L205" s="7">
        <v>1570</v>
      </c>
      <c r="M205" s="6">
        <f t="shared" si="112"/>
        <v>3140</v>
      </c>
      <c r="N205" s="6">
        <f t="shared" si="106"/>
        <v>565.19999999999993</v>
      </c>
      <c r="O205" s="6">
        <f t="shared" si="113"/>
        <v>3705.2</v>
      </c>
      <c r="P205" s="3"/>
    </row>
    <row r="206" spans="2:35" x14ac:dyDescent="0.25">
      <c r="B206" s="17">
        <v>44550</v>
      </c>
      <c r="C206" s="11" t="s">
        <v>95</v>
      </c>
      <c r="D206" s="104" t="s">
        <v>88</v>
      </c>
      <c r="E206" s="150" t="s">
        <v>390</v>
      </c>
      <c r="F206" s="62"/>
      <c r="G206" s="5" t="s">
        <v>55</v>
      </c>
      <c r="H206" s="5">
        <v>0</v>
      </c>
      <c r="I206" s="5">
        <v>2</v>
      </c>
      <c r="J206" s="5">
        <v>0</v>
      </c>
      <c r="K206" s="123">
        <f t="shared" si="111"/>
        <v>2</v>
      </c>
      <c r="L206" s="7">
        <v>1840</v>
      </c>
      <c r="M206" s="6">
        <f t="shared" si="112"/>
        <v>3680</v>
      </c>
      <c r="N206" s="6">
        <f t="shared" si="106"/>
        <v>662.4</v>
      </c>
      <c r="O206" s="6">
        <f t="shared" si="113"/>
        <v>4342.3999999999996</v>
      </c>
      <c r="P206" s="3"/>
    </row>
    <row r="207" spans="2:35" x14ac:dyDescent="0.25">
      <c r="B207" s="17"/>
      <c r="C207" s="11"/>
      <c r="D207" s="104"/>
      <c r="E207" s="150"/>
      <c r="F207" s="143"/>
      <c r="G207" s="5"/>
      <c r="H207" s="5"/>
      <c r="I207" s="5"/>
      <c r="J207" s="5"/>
      <c r="K207" s="123"/>
      <c r="L207" s="7"/>
      <c r="M207" s="6"/>
      <c r="N207" s="6"/>
      <c r="O207" s="6"/>
      <c r="P207" s="3"/>
    </row>
    <row r="208" spans="2:35" ht="15" customHeight="1" x14ac:dyDescent="0.25">
      <c r="B208" s="209"/>
      <c r="C208" s="197"/>
      <c r="D208" s="251" t="s">
        <v>139</v>
      </c>
      <c r="E208" s="252"/>
      <c r="F208" s="210"/>
      <c r="G208" s="195"/>
      <c r="H208" s="195"/>
      <c r="I208" s="199"/>
      <c r="J208" s="199"/>
      <c r="K208" s="195"/>
      <c r="L208" s="200"/>
      <c r="M208" s="201"/>
      <c r="N208" s="201"/>
      <c r="O208" s="213">
        <f>SUM(O209:O238)</f>
        <v>56804.01999999999</v>
      </c>
      <c r="P208" s="3"/>
    </row>
    <row r="209" spans="2:20" x14ac:dyDescent="0.25">
      <c r="B209" s="17">
        <v>43047</v>
      </c>
      <c r="C209" s="11" t="s">
        <v>51</v>
      </c>
      <c r="D209" s="104">
        <v>43047</v>
      </c>
      <c r="E209" s="127" t="s">
        <v>23</v>
      </c>
      <c r="F209" s="127"/>
      <c r="G209" s="5" t="s">
        <v>55</v>
      </c>
      <c r="H209" s="5">
        <v>3</v>
      </c>
      <c r="I209" s="5">
        <v>20</v>
      </c>
      <c r="J209" s="5">
        <v>17</v>
      </c>
      <c r="K209" s="123">
        <f t="shared" ref="K209" si="114">I209-J209</f>
        <v>3</v>
      </c>
      <c r="L209" s="7">
        <v>192</v>
      </c>
      <c r="M209" s="6">
        <f>K209*L209</f>
        <v>576</v>
      </c>
      <c r="N209" s="7">
        <f>M209*18%</f>
        <v>103.67999999999999</v>
      </c>
      <c r="O209" s="6">
        <f>M209+N209</f>
        <v>679.68</v>
      </c>
      <c r="P209" s="3"/>
    </row>
    <row r="210" spans="2:20" x14ac:dyDescent="0.25">
      <c r="B210" s="17" t="s">
        <v>222</v>
      </c>
      <c r="C210" s="10" t="s">
        <v>96</v>
      </c>
      <c r="D210" s="104" t="s">
        <v>219</v>
      </c>
      <c r="E210" s="121" t="s">
        <v>24</v>
      </c>
      <c r="F210" s="121"/>
      <c r="G210" s="123" t="s">
        <v>55</v>
      </c>
      <c r="H210" s="123">
        <v>71</v>
      </c>
      <c r="I210" s="123">
        <v>275</v>
      </c>
      <c r="J210" s="123">
        <v>212</v>
      </c>
      <c r="K210" s="123">
        <f t="shared" ref="K210:K221" si="115">I210-J210</f>
        <v>63</v>
      </c>
      <c r="L210" s="6">
        <v>74</v>
      </c>
      <c r="M210" s="6">
        <f t="shared" ref="M210:M238" si="116">K210*L210</f>
        <v>4662</v>
      </c>
      <c r="N210" s="6">
        <f t="shared" ref="N210:N238" si="117">M210*18%</f>
        <v>839.16</v>
      </c>
      <c r="O210" s="6">
        <f t="shared" ref="O210:O238" si="118">M210+N210</f>
        <v>5501.16</v>
      </c>
      <c r="P210" s="3"/>
    </row>
    <row r="211" spans="2:20" x14ac:dyDescent="0.25">
      <c r="B211" s="17" t="s">
        <v>219</v>
      </c>
      <c r="C211" s="11" t="s">
        <v>97</v>
      </c>
      <c r="D211" s="104">
        <v>44743</v>
      </c>
      <c r="E211" s="127" t="s">
        <v>66</v>
      </c>
      <c r="F211" s="127"/>
      <c r="G211" s="5" t="s">
        <v>55</v>
      </c>
      <c r="H211" s="5">
        <v>10</v>
      </c>
      <c r="I211" s="5">
        <v>8</v>
      </c>
      <c r="J211" s="5">
        <v>0</v>
      </c>
      <c r="K211" s="123">
        <f t="shared" si="115"/>
        <v>8</v>
      </c>
      <c r="L211" s="7">
        <v>87</v>
      </c>
      <c r="M211" s="6">
        <f t="shared" si="116"/>
        <v>696</v>
      </c>
      <c r="N211" s="6">
        <f t="shared" si="117"/>
        <v>125.28</v>
      </c>
      <c r="O211" s="6">
        <f t="shared" si="118"/>
        <v>821.28</v>
      </c>
      <c r="P211" s="3"/>
    </row>
    <row r="212" spans="2:20" x14ac:dyDescent="0.25">
      <c r="B212" s="17" t="s">
        <v>219</v>
      </c>
      <c r="C212" s="11" t="s">
        <v>98</v>
      </c>
      <c r="D212" s="104" t="s">
        <v>219</v>
      </c>
      <c r="E212" s="127" t="s">
        <v>67</v>
      </c>
      <c r="F212" s="127"/>
      <c r="G212" s="5" t="s">
        <v>55</v>
      </c>
      <c r="H212" s="5">
        <v>0</v>
      </c>
      <c r="I212" s="5">
        <v>2</v>
      </c>
      <c r="J212" s="5">
        <v>2</v>
      </c>
      <c r="K212" s="123">
        <f t="shared" si="115"/>
        <v>0</v>
      </c>
      <c r="L212" s="7">
        <v>555.65</v>
      </c>
      <c r="M212" s="7">
        <f t="shared" si="116"/>
        <v>0</v>
      </c>
      <c r="N212" s="7">
        <f t="shared" si="117"/>
        <v>0</v>
      </c>
      <c r="O212" s="7">
        <f t="shared" si="118"/>
        <v>0</v>
      </c>
      <c r="P212" s="3"/>
    </row>
    <row r="213" spans="2:20" x14ac:dyDescent="0.25">
      <c r="B213" s="17">
        <v>44517</v>
      </c>
      <c r="C213" s="11" t="s">
        <v>99</v>
      </c>
      <c r="D213" s="102">
        <v>44760</v>
      </c>
      <c r="E213" s="127" t="s">
        <v>69</v>
      </c>
      <c r="F213" s="127"/>
      <c r="G213" s="5" t="s">
        <v>55</v>
      </c>
      <c r="H213" s="5">
        <v>9</v>
      </c>
      <c r="I213" s="5">
        <v>24</v>
      </c>
      <c r="J213" s="5">
        <v>8</v>
      </c>
      <c r="K213" s="123">
        <f t="shared" si="115"/>
        <v>16</v>
      </c>
      <c r="L213" s="7">
        <v>127</v>
      </c>
      <c r="M213" s="6">
        <f t="shared" si="116"/>
        <v>2032</v>
      </c>
      <c r="N213" s="6">
        <f t="shared" si="117"/>
        <v>365.76</v>
      </c>
      <c r="O213" s="6">
        <f t="shared" si="118"/>
        <v>2397.7600000000002</v>
      </c>
      <c r="P213" s="3"/>
    </row>
    <row r="214" spans="2:20" x14ac:dyDescent="0.25">
      <c r="B214" s="102">
        <v>44760</v>
      </c>
      <c r="C214" s="11" t="s">
        <v>431</v>
      </c>
      <c r="D214" s="102">
        <v>44760</v>
      </c>
      <c r="E214" s="127" t="s">
        <v>432</v>
      </c>
      <c r="F214" s="127"/>
      <c r="G214" s="5" t="s">
        <v>55</v>
      </c>
      <c r="H214" s="5"/>
      <c r="I214" s="5">
        <v>2</v>
      </c>
      <c r="J214" s="5">
        <v>0</v>
      </c>
      <c r="K214" s="123">
        <f t="shared" ref="K214" si="119">I214-J214</f>
        <v>2</v>
      </c>
      <c r="L214" s="7">
        <v>522</v>
      </c>
      <c r="M214" s="6">
        <f t="shared" ref="M214" si="120">K214*L214</f>
        <v>1044</v>
      </c>
      <c r="N214" s="6">
        <f t="shared" ref="N214" si="121">M214*18%</f>
        <v>187.92</v>
      </c>
      <c r="O214" s="6">
        <f t="shared" ref="O214" si="122">M214+N214</f>
        <v>1231.92</v>
      </c>
      <c r="P214" s="3"/>
    </row>
    <row r="215" spans="2:20" x14ac:dyDescent="0.25">
      <c r="B215" s="17" t="s">
        <v>219</v>
      </c>
      <c r="C215" s="11" t="s">
        <v>100</v>
      </c>
      <c r="D215" s="102">
        <v>44760</v>
      </c>
      <c r="E215" s="127" t="s">
        <v>71</v>
      </c>
      <c r="F215" s="127"/>
      <c r="G215" s="5" t="s">
        <v>25</v>
      </c>
      <c r="H215" s="5">
        <v>0</v>
      </c>
      <c r="I215" s="5">
        <v>10</v>
      </c>
      <c r="J215" s="5">
        <v>7</v>
      </c>
      <c r="K215" s="123">
        <f t="shared" si="115"/>
        <v>3</v>
      </c>
      <c r="L215" s="7">
        <v>339</v>
      </c>
      <c r="M215" s="6">
        <f t="shared" si="116"/>
        <v>1017</v>
      </c>
      <c r="N215" s="6">
        <f t="shared" si="117"/>
        <v>183.06</v>
      </c>
      <c r="O215" s="6">
        <f t="shared" si="118"/>
        <v>1200.06</v>
      </c>
      <c r="P215" s="3"/>
    </row>
    <row r="216" spans="2:20" x14ac:dyDescent="0.25">
      <c r="B216" s="17" t="s">
        <v>219</v>
      </c>
      <c r="C216" s="11" t="s">
        <v>102</v>
      </c>
      <c r="D216" s="104" t="s">
        <v>219</v>
      </c>
      <c r="E216" s="127" t="s">
        <v>294</v>
      </c>
      <c r="F216" s="127"/>
      <c r="G216" s="5" t="s">
        <v>55</v>
      </c>
      <c r="H216" s="5">
        <v>0</v>
      </c>
      <c r="I216" s="5">
        <v>12</v>
      </c>
      <c r="J216" s="5">
        <v>12</v>
      </c>
      <c r="K216" s="123">
        <f t="shared" si="115"/>
        <v>0</v>
      </c>
      <c r="L216" s="7">
        <v>119</v>
      </c>
      <c r="M216" s="6">
        <f t="shared" si="116"/>
        <v>0</v>
      </c>
      <c r="N216" s="6">
        <f t="shared" si="117"/>
        <v>0</v>
      </c>
      <c r="O216" s="6">
        <f t="shared" si="118"/>
        <v>0</v>
      </c>
      <c r="P216" s="3"/>
    </row>
    <row r="217" spans="2:20" s="47" customFormat="1" x14ac:dyDescent="0.25">
      <c r="B217" s="17" t="s">
        <v>219</v>
      </c>
      <c r="C217" s="11" t="s">
        <v>103</v>
      </c>
      <c r="D217" s="104" t="s">
        <v>219</v>
      </c>
      <c r="E217" s="127" t="s">
        <v>26</v>
      </c>
      <c r="F217" s="127"/>
      <c r="G217" s="5" t="s">
        <v>55</v>
      </c>
      <c r="H217" s="5">
        <v>3</v>
      </c>
      <c r="I217" s="5">
        <v>22</v>
      </c>
      <c r="J217" s="5">
        <v>21</v>
      </c>
      <c r="K217" s="123">
        <f t="shared" si="115"/>
        <v>1</v>
      </c>
      <c r="L217" s="7">
        <v>270</v>
      </c>
      <c r="M217" s="6">
        <f t="shared" si="116"/>
        <v>270</v>
      </c>
      <c r="N217" s="6">
        <f t="shared" si="117"/>
        <v>48.6</v>
      </c>
      <c r="O217" s="6">
        <f t="shared" si="118"/>
        <v>318.60000000000002</v>
      </c>
      <c r="P217" s="46"/>
      <c r="R217" s="182"/>
      <c r="S217" s="182"/>
      <c r="T217" s="182"/>
    </row>
    <row r="218" spans="2:20" s="47" customFormat="1" x14ac:dyDescent="0.25">
      <c r="B218" s="50" t="str">
        <f>B217</f>
        <v>06/19/2020</v>
      </c>
      <c r="C218" s="49" t="s">
        <v>103</v>
      </c>
      <c r="D218" s="73" t="str">
        <f>D217</f>
        <v>06/19/2020</v>
      </c>
      <c r="E218" s="151" t="s">
        <v>255</v>
      </c>
      <c r="F218" s="152"/>
      <c r="G218" s="51" t="s">
        <v>256</v>
      </c>
      <c r="H218" s="51">
        <v>7</v>
      </c>
      <c r="I218" s="51">
        <v>12</v>
      </c>
      <c r="J218" s="51">
        <v>6</v>
      </c>
      <c r="K218" s="123">
        <f t="shared" si="115"/>
        <v>6</v>
      </c>
      <c r="L218" s="52">
        <v>1300</v>
      </c>
      <c r="M218" s="54">
        <f t="shared" si="116"/>
        <v>7800</v>
      </c>
      <c r="N218" s="54">
        <f t="shared" si="117"/>
        <v>1404</v>
      </c>
      <c r="O218" s="54">
        <f t="shared" si="118"/>
        <v>9204</v>
      </c>
      <c r="P218" s="46"/>
      <c r="R218" s="182"/>
      <c r="S218" s="182"/>
      <c r="T218" s="182"/>
    </row>
    <row r="219" spans="2:20" s="47" customFormat="1" ht="15.75" customHeight="1" x14ac:dyDescent="0.25">
      <c r="B219" s="50" t="s">
        <v>278</v>
      </c>
      <c r="C219" s="49" t="s">
        <v>106</v>
      </c>
      <c r="D219" s="73">
        <v>44475</v>
      </c>
      <c r="E219" s="151" t="s">
        <v>279</v>
      </c>
      <c r="F219" s="152"/>
      <c r="G219" s="51" t="s">
        <v>280</v>
      </c>
      <c r="H219" s="51">
        <v>4</v>
      </c>
      <c r="I219" s="51">
        <v>10</v>
      </c>
      <c r="J219" s="51">
        <v>6</v>
      </c>
      <c r="K219" s="123">
        <f t="shared" si="115"/>
        <v>4</v>
      </c>
      <c r="L219" s="52">
        <v>495</v>
      </c>
      <c r="M219" s="54">
        <f t="shared" si="116"/>
        <v>1980</v>
      </c>
      <c r="N219" s="54">
        <f t="shared" si="117"/>
        <v>356.4</v>
      </c>
      <c r="O219" s="54">
        <f t="shared" si="118"/>
        <v>2336.4</v>
      </c>
      <c r="P219" s="46"/>
      <c r="R219" s="182"/>
      <c r="S219" s="182"/>
      <c r="T219" s="182"/>
    </row>
    <row r="220" spans="2:20" s="47" customFormat="1" ht="15.75" customHeight="1" x14ac:dyDescent="0.25">
      <c r="B220" s="50">
        <v>44672</v>
      </c>
      <c r="C220" s="49" t="s">
        <v>103</v>
      </c>
      <c r="D220" s="102">
        <v>44760</v>
      </c>
      <c r="E220" s="151" t="s">
        <v>398</v>
      </c>
      <c r="F220" s="152"/>
      <c r="G220" s="51" t="s">
        <v>55</v>
      </c>
      <c r="H220" s="51">
        <v>2</v>
      </c>
      <c r="I220" s="51">
        <v>27</v>
      </c>
      <c r="J220" s="51">
        <v>12</v>
      </c>
      <c r="K220" s="123">
        <f t="shared" ref="K220" si="123">I220-J220</f>
        <v>15</v>
      </c>
      <c r="L220" s="52">
        <v>85</v>
      </c>
      <c r="M220" s="54">
        <f t="shared" ref="M220" si="124">K220*L220</f>
        <v>1275</v>
      </c>
      <c r="N220" s="54">
        <f t="shared" ref="N220" si="125">M220*18%</f>
        <v>229.5</v>
      </c>
      <c r="O220" s="54">
        <f t="shared" ref="O220" si="126">M220+N220</f>
        <v>1504.5</v>
      </c>
      <c r="P220" s="46"/>
      <c r="R220" s="182"/>
      <c r="S220" s="183"/>
      <c r="T220" s="182"/>
    </row>
    <row r="221" spans="2:20" s="47" customFormat="1" x14ac:dyDescent="0.25">
      <c r="B221" s="50">
        <v>44517</v>
      </c>
      <c r="C221" s="49" t="s">
        <v>103</v>
      </c>
      <c r="D221" s="102">
        <v>44760</v>
      </c>
      <c r="E221" s="151" t="s">
        <v>257</v>
      </c>
      <c r="F221" s="152"/>
      <c r="G221" s="51" t="s">
        <v>256</v>
      </c>
      <c r="H221" s="51">
        <v>1</v>
      </c>
      <c r="I221" s="51">
        <v>6</v>
      </c>
      <c r="J221" s="51">
        <v>4</v>
      </c>
      <c r="K221" s="123">
        <f t="shared" si="115"/>
        <v>2</v>
      </c>
      <c r="L221" s="52">
        <v>507</v>
      </c>
      <c r="M221" s="54">
        <f t="shared" si="116"/>
        <v>1014</v>
      </c>
      <c r="N221" s="54">
        <f t="shared" si="117"/>
        <v>182.51999999999998</v>
      </c>
      <c r="O221" s="54">
        <f t="shared" si="118"/>
        <v>1196.52</v>
      </c>
      <c r="P221" s="46"/>
      <c r="R221" s="182"/>
      <c r="S221" s="182"/>
      <c r="T221" s="182"/>
    </row>
    <row r="222" spans="2:20" s="47" customFormat="1" x14ac:dyDescent="0.25">
      <c r="B222" s="50" t="s">
        <v>298</v>
      </c>
      <c r="C222" s="49" t="s">
        <v>192</v>
      </c>
      <c r="D222" s="73">
        <v>44531</v>
      </c>
      <c r="E222" s="151" t="s">
        <v>299</v>
      </c>
      <c r="F222" s="152"/>
      <c r="G222" s="51" t="s">
        <v>55</v>
      </c>
      <c r="H222" s="51">
        <v>1</v>
      </c>
      <c r="I222" s="51">
        <v>4</v>
      </c>
      <c r="J222" s="51">
        <v>3</v>
      </c>
      <c r="K222" s="123">
        <f t="shared" ref="K222:K234" si="127">I222-J222</f>
        <v>1</v>
      </c>
      <c r="L222" s="52"/>
      <c r="M222" s="54"/>
      <c r="N222" s="54"/>
      <c r="O222" s="54"/>
      <c r="P222" s="46"/>
      <c r="R222" s="182"/>
      <c r="S222" s="182"/>
      <c r="T222" s="182"/>
    </row>
    <row r="223" spans="2:20" s="47" customFormat="1" x14ac:dyDescent="0.25">
      <c r="B223" s="50">
        <v>44517</v>
      </c>
      <c r="C223" s="49" t="s">
        <v>103</v>
      </c>
      <c r="D223" s="73">
        <v>44517</v>
      </c>
      <c r="E223" s="151" t="s">
        <v>295</v>
      </c>
      <c r="F223" s="152"/>
      <c r="G223" s="51" t="s">
        <v>55</v>
      </c>
      <c r="H223" s="51">
        <v>4</v>
      </c>
      <c r="I223" s="51">
        <v>6</v>
      </c>
      <c r="J223" s="51">
        <v>2</v>
      </c>
      <c r="K223" s="123">
        <f t="shared" si="127"/>
        <v>4</v>
      </c>
      <c r="L223" s="52"/>
      <c r="M223" s="54"/>
      <c r="N223" s="54"/>
      <c r="O223" s="54"/>
      <c r="P223" s="46"/>
      <c r="R223" s="182"/>
      <c r="S223" s="182"/>
      <c r="T223" s="182"/>
    </row>
    <row r="224" spans="2:20" s="47" customFormat="1" x14ac:dyDescent="0.25">
      <c r="B224" s="50" t="s">
        <v>278</v>
      </c>
      <c r="C224" s="49" t="s">
        <v>105</v>
      </c>
      <c r="D224" s="73">
        <v>44475</v>
      </c>
      <c r="E224" s="151" t="s">
        <v>394</v>
      </c>
      <c r="F224" s="152"/>
      <c r="G224" s="51" t="s">
        <v>395</v>
      </c>
      <c r="H224" s="51">
        <v>2</v>
      </c>
      <c r="I224" s="51">
        <v>2</v>
      </c>
      <c r="J224" s="51">
        <v>0</v>
      </c>
      <c r="K224" s="123">
        <f t="shared" si="127"/>
        <v>2</v>
      </c>
      <c r="L224" s="52">
        <v>1120</v>
      </c>
      <c r="M224" s="54">
        <f t="shared" si="116"/>
        <v>2240</v>
      </c>
      <c r="N224" s="54">
        <f t="shared" si="117"/>
        <v>403.2</v>
      </c>
      <c r="O224" s="54">
        <f t="shared" si="118"/>
        <v>2643.2</v>
      </c>
      <c r="P224" s="46"/>
      <c r="R224" s="182"/>
      <c r="S224" s="182"/>
      <c r="T224" s="182"/>
    </row>
    <row r="225" spans="1:20" s="47" customFormat="1" x14ac:dyDescent="0.25">
      <c r="B225" s="50">
        <f>B221</f>
        <v>44517</v>
      </c>
      <c r="C225" s="49" t="s">
        <v>103</v>
      </c>
      <c r="D225" s="102">
        <v>44760</v>
      </c>
      <c r="E225" s="151" t="s">
        <v>258</v>
      </c>
      <c r="F225" s="152"/>
      <c r="G225" s="51" t="s">
        <v>256</v>
      </c>
      <c r="H225" s="51">
        <v>9</v>
      </c>
      <c r="I225" s="51">
        <v>15</v>
      </c>
      <c r="J225" s="51">
        <v>6</v>
      </c>
      <c r="K225" s="123">
        <f t="shared" si="127"/>
        <v>9</v>
      </c>
      <c r="L225" s="52">
        <v>365</v>
      </c>
      <c r="M225" s="54">
        <f>K225*L225</f>
        <v>3285</v>
      </c>
      <c r="N225" s="54">
        <f>M225*18%</f>
        <v>591.29999999999995</v>
      </c>
      <c r="O225" s="54">
        <f t="shared" si="118"/>
        <v>3876.3</v>
      </c>
      <c r="P225" s="46"/>
      <c r="R225" s="182"/>
      <c r="S225" s="182"/>
      <c r="T225" s="182"/>
    </row>
    <row r="226" spans="1:20" s="47" customFormat="1" x14ac:dyDescent="0.25">
      <c r="B226" s="50">
        <f>B225</f>
        <v>44517</v>
      </c>
      <c r="C226" s="49" t="s">
        <v>103</v>
      </c>
      <c r="D226" s="102">
        <v>44760</v>
      </c>
      <c r="E226" s="151" t="s">
        <v>259</v>
      </c>
      <c r="F226" s="152"/>
      <c r="G226" s="51" t="s">
        <v>256</v>
      </c>
      <c r="H226" s="51">
        <v>2</v>
      </c>
      <c r="I226" s="51">
        <v>7</v>
      </c>
      <c r="J226" s="51">
        <v>0</v>
      </c>
      <c r="K226" s="123">
        <f t="shared" si="127"/>
        <v>7</v>
      </c>
      <c r="L226" s="52">
        <v>434</v>
      </c>
      <c r="M226" s="54">
        <f>K226*L226</f>
        <v>3038</v>
      </c>
      <c r="N226" s="54">
        <f>M226*18%</f>
        <v>546.84</v>
      </c>
      <c r="O226" s="54">
        <f t="shared" si="118"/>
        <v>3584.84</v>
      </c>
      <c r="P226" s="46"/>
      <c r="R226" s="182"/>
      <c r="S226" s="182"/>
      <c r="T226" s="182"/>
    </row>
    <row r="227" spans="1:20" x14ac:dyDescent="0.25">
      <c r="B227" s="50">
        <f>B226</f>
        <v>44517</v>
      </c>
      <c r="C227" s="49" t="s">
        <v>103</v>
      </c>
      <c r="D227" s="73">
        <f>D226</f>
        <v>44760</v>
      </c>
      <c r="E227" s="151" t="s">
        <v>260</v>
      </c>
      <c r="F227" s="152"/>
      <c r="G227" s="51" t="s">
        <v>256</v>
      </c>
      <c r="H227" s="51">
        <v>0</v>
      </c>
      <c r="I227" s="51">
        <v>10</v>
      </c>
      <c r="J227" s="51">
        <v>2</v>
      </c>
      <c r="K227" s="123">
        <f t="shared" si="127"/>
        <v>8</v>
      </c>
      <c r="L227" s="52">
        <v>196</v>
      </c>
      <c r="M227" s="54">
        <f>K227*L227</f>
        <v>1568</v>
      </c>
      <c r="N227" s="54">
        <f>M227*18%</f>
        <v>282.24</v>
      </c>
      <c r="O227" s="54">
        <f t="shared" si="118"/>
        <v>1850.24</v>
      </c>
      <c r="P227" s="3"/>
      <c r="R227" s="184"/>
      <c r="S227" s="184"/>
      <c r="T227" s="184"/>
    </row>
    <row r="228" spans="1:20" x14ac:dyDescent="0.25">
      <c r="B228" s="17">
        <v>44531</v>
      </c>
      <c r="C228" s="11" t="s">
        <v>190</v>
      </c>
      <c r="D228" s="104" t="s">
        <v>219</v>
      </c>
      <c r="E228" s="153" t="s">
        <v>296</v>
      </c>
      <c r="F228" s="127"/>
      <c r="G228" s="5" t="s">
        <v>63</v>
      </c>
      <c r="H228" s="5">
        <v>16</v>
      </c>
      <c r="I228" s="5">
        <v>37</v>
      </c>
      <c r="J228" s="5">
        <v>21</v>
      </c>
      <c r="K228" s="123">
        <f t="shared" si="127"/>
        <v>16</v>
      </c>
      <c r="L228" s="7">
        <v>630</v>
      </c>
      <c r="M228" s="6">
        <f t="shared" si="116"/>
        <v>10080</v>
      </c>
      <c r="N228" s="6">
        <f t="shared" si="117"/>
        <v>1814.3999999999999</v>
      </c>
      <c r="O228" s="54">
        <f t="shared" si="118"/>
        <v>11894.4</v>
      </c>
      <c r="P228" s="3"/>
      <c r="R228" s="184"/>
      <c r="S228" s="184"/>
      <c r="T228" s="184"/>
    </row>
    <row r="229" spans="1:20" s="47" customFormat="1" x14ac:dyDescent="0.25">
      <c r="B229" s="17" t="s">
        <v>219</v>
      </c>
      <c r="C229" s="11" t="s">
        <v>192</v>
      </c>
      <c r="D229" s="104" t="s">
        <v>219</v>
      </c>
      <c r="E229" s="153" t="s">
        <v>217</v>
      </c>
      <c r="F229" s="127"/>
      <c r="G229" s="5" t="s">
        <v>63</v>
      </c>
      <c r="H229" s="5">
        <v>3</v>
      </c>
      <c r="I229" s="5">
        <v>10</v>
      </c>
      <c r="J229" s="5">
        <v>7</v>
      </c>
      <c r="K229" s="123">
        <f t="shared" si="127"/>
        <v>3</v>
      </c>
      <c r="L229" s="7">
        <v>84</v>
      </c>
      <c r="M229" s="6">
        <f t="shared" si="116"/>
        <v>252</v>
      </c>
      <c r="N229" s="6">
        <f t="shared" si="117"/>
        <v>45.36</v>
      </c>
      <c r="O229" s="54">
        <f t="shared" si="118"/>
        <v>297.36</v>
      </c>
      <c r="P229" s="46"/>
      <c r="R229" s="182"/>
      <c r="S229" s="182"/>
      <c r="T229" s="182"/>
    </row>
    <row r="230" spans="1:20" s="47" customFormat="1" x14ac:dyDescent="0.25">
      <c r="B230" s="50">
        <v>44531</v>
      </c>
      <c r="C230" s="49" t="s">
        <v>192</v>
      </c>
      <c r="D230" s="181">
        <v>44663</v>
      </c>
      <c r="E230" s="151" t="s">
        <v>297</v>
      </c>
      <c r="F230" s="152"/>
      <c r="G230" s="51" t="s">
        <v>63</v>
      </c>
      <c r="H230" s="51">
        <v>13</v>
      </c>
      <c r="I230" s="51">
        <v>14</v>
      </c>
      <c r="J230" s="51">
        <v>1</v>
      </c>
      <c r="K230" s="123">
        <f t="shared" si="127"/>
        <v>13</v>
      </c>
      <c r="L230" s="52">
        <v>55</v>
      </c>
      <c r="M230" s="54">
        <f t="shared" si="116"/>
        <v>715</v>
      </c>
      <c r="N230" s="54">
        <f t="shared" si="117"/>
        <v>128.69999999999999</v>
      </c>
      <c r="O230" s="54">
        <f t="shared" si="118"/>
        <v>843.7</v>
      </c>
      <c r="P230" s="46"/>
      <c r="R230" s="182"/>
      <c r="S230" s="182"/>
      <c r="T230" s="182"/>
    </row>
    <row r="231" spans="1:20" x14ac:dyDescent="0.25">
      <c r="B231" s="50">
        <f>B230</f>
        <v>44531</v>
      </c>
      <c r="C231" s="49" t="s">
        <v>192</v>
      </c>
      <c r="D231" s="104" t="s">
        <v>219</v>
      </c>
      <c r="E231" s="151" t="s">
        <v>269</v>
      </c>
      <c r="F231" s="152"/>
      <c r="G231" s="51" t="str">
        <f>G230</f>
        <v>PAQ,</v>
      </c>
      <c r="H231" s="51">
        <v>2</v>
      </c>
      <c r="I231" s="51">
        <v>2</v>
      </c>
      <c r="J231" s="51">
        <v>0</v>
      </c>
      <c r="K231" s="123">
        <f t="shared" si="127"/>
        <v>2</v>
      </c>
      <c r="L231" s="52">
        <v>520</v>
      </c>
      <c r="M231" s="54">
        <f t="shared" si="116"/>
        <v>1040</v>
      </c>
      <c r="N231" s="54">
        <f t="shared" si="117"/>
        <v>187.2</v>
      </c>
      <c r="O231" s="54">
        <f t="shared" si="118"/>
        <v>1227.2</v>
      </c>
      <c r="P231" s="3"/>
      <c r="R231" s="184"/>
      <c r="S231" s="184"/>
      <c r="T231" s="184"/>
    </row>
    <row r="232" spans="1:20" x14ac:dyDescent="0.25">
      <c r="B232" s="181">
        <v>44663</v>
      </c>
      <c r="C232" s="49" t="s">
        <v>396</v>
      </c>
      <c r="D232" s="181">
        <v>44663</v>
      </c>
      <c r="E232" s="151" t="s">
        <v>397</v>
      </c>
      <c r="F232" s="152"/>
      <c r="G232" s="51" t="s">
        <v>55</v>
      </c>
      <c r="H232" s="51">
        <v>2</v>
      </c>
      <c r="I232" s="51">
        <v>2</v>
      </c>
      <c r="J232" s="51">
        <v>2</v>
      </c>
      <c r="K232" s="123">
        <f t="shared" ref="K232" si="128">I232-J232</f>
        <v>0</v>
      </c>
      <c r="L232" s="52">
        <v>49</v>
      </c>
      <c r="M232" s="54">
        <f t="shared" ref="M232" si="129">K232*L232</f>
        <v>0</v>
      </c>
      <c r="N232" s="54">
        <f t="shared" ref="N232" si="130">M232*18%</f>
        <v>0</v>
      </c>
      <c r="O232" s="54">
        <f t="shared" ref="O232" si="131">M232+N232</f>
        <v>0</v>
      </c>
      <c r="P232" s="3"/>
    </row>
    <row r="233" spans="1:20" ht="14.25" customHeight="1" x14ac:dyDescent="0.25">
      <c r="B233" s="17" t="s">
        <v>219</v>
      </c>
      <c r="C233" s="11" t="s">
        <v>105</v>
      </c>
      <c r="D233" s="104">
        <v>44743</v>
      </c>
      <c r="E233" s="153" t="s">
        <v>68</v>
      </c>
      <c r="F233" s="127"/>
      <c r="G233" s="5" t="s">
        <v>55</v>
      </c>
      <c r="H233" s="5">
        <v>1</v>
      </c>
      <c r="I233" s="5">
        <v>6</v>
      </c>
      <c r="J233" s="5">
        <v>0</v>
      </c>
      <c r="K233" s="123">
        <f t="shared" si="127"/>
        <v>6</v>
      </c>
      <c r="L233" s="7">
        <v>218</v>
      </c>
      <c r="M233" s="7">
        <f t="shared" si="116"/>
        <v>1308</v>
      </c>
      <c r="N233" s="7">
        <f t="shared" si="117"/>
        <v>235.44</v>
      </c>
      <c r="O233" s="7">
        <f t="shared" si="118"/>
        <v>1543.44</v>
      </c>
      <c r="P233" s="3"/>
    </row>
    <row r="234" spans="1:20" ht="14.25" customHeight="1" x14ac:dyDescent="0.25">
      <c r="B234" s="104">
        <v>44743</v>
      </c>
      <c r="C234" s="11" t="s">
        <v>433</v>
      </c>
      <c r="D234" s="104">
        <v>44743</v>
      </c>
      <c r="E234" s="153" t="s">
        <v>435</v>
      </c>
      <c r="F234" s="127"/>
      <c r="G234" s="5" t="s">
        <v>55</v>
      </c>
      <c r="H234" s="5">
        <v>0</v>
      </c>
      <c r="I234" s="5">
        <v>15</v>
      </c>
      <c r="J234" s="5">
        <v>0</v>
      </c>
      <c r="K234" s="123">
        <f t="shared" si="127"/>
        <v>15</v>
      </c>
      <c r="L234" s="7">
        <v>16</v>
      </c>
      <c r="M234" s="7">
        <f t="shared" si="116"/>
        <v>240</v>
      </c>
      <c r="N234" s="7">
        <f t="shared" si="117"/>
        <v>43.199999999999996</v>
      </c>
      <c r="O234" s="7">
        <f t="shared" si="118"/>
        <v>283.2</v>
      </c>
      <c r="P234" s="3"/>
    </row>
    <row r="235" spans="1:20" ht="14.25" customHeight="1" x14ac:dyDescent="0.25">
      <c r="B235" s="104">
        <v>44743</v>
      </c>
      <c r="C235" s="11" t="s">
        <v>433</v>
      </c>
      <c r="D235" s="104">
        <v>44743</v>
      </c>
      <c r="E235" s="153" t="s">
        <v>434</v>
      </c>
      <c r="F235" s="127"/>
      <c r="G235" s="5" t="s">
        <v>55</v>
      </c>
      <c r="H235" s="5">
        <v>0</v>
      </c>
      <c r="I235" s="5">
        <v>15</v>
      </c>
      <c r="J235" s="5">
        <v>3</v>
      </c>
      <c r="K235" s="123">
        <f t="shared" ref="K235" si="132">I235-J235</f>
        <v>12</v>
      </c>
      <c r="L235" s="7">
        <v>20</v>
      </c>
      <c r="M235" s="7">
        <f t="shared" ref="M235" si="133">K235*L235</f>
        <v>240</v>
      </c>
      <c r="N235" s="7">
        <f t="shared" ref="N235" si="134">M235*18%</f>
        <v>43.199999999999996</v>
      </c>
      <c r="O235" s="7">
        <f t="shared" ref="O235" si="135">M235+N235</f>
        <v>283.2</v>
      </c>
      <c r="P235" s="3"/>
    </row>
    <row r="236" spans="1:20" ht="14.25" customHeight="1" x14ac:dyDescent="0.25">
      <c r="A236" t="s">
        <v>282</v>
      </c>
      <c r="B236" s="17" t="s">
        <v>219</v>
      </c>
      <c r="C236" s="11" t="s">
        <v>106</v>
      </c>
      <c r="D236" s="104" t="s">
        <v>219</v>
      </c>
      <c r="E236" s="153" t="s">
        <v>27</v>
      </c>
      <c r="F236" s="127"/>
      <c r="G236" s="5" t="s">
        <v>55</v>
      </c>
      <c r="H236" s="5">
        <v>4</v>
      </c>
      <c r="I236" s="5">
        <v>6</v>
      </c>
      <c r="J236" s="5">
        <v>2</v>
      </c>
      <c r="K236" s="5">
        <f t="shared" ref="K236:K238" si="136">I236-J236</f>
        <v>4</v>
      </c>
      <c r="L236" s="7">
        <v>195</v>
      </c>
      <c r="M236" s="7">
        <f t="shared" si="116"/>
        <v>780</v>
      </c>
      <c r="N236" s="7">
        <f t="shared" si="117"/>
        <v>140.4</v>
      </c>
      <c r="O236" s="7">
        <f t="shared" si="118"/>
        <v>920.4</v>
      </c>
      <c r="P236" s="3"/>
    </row>
    <row r="237" spans="1:20" x14ac:dyDescent="0.25">
      <c r="B237" s="17" t="s">
        <v>219</v>
      </c>
      <c r="C237" s="11" t="s">
        <v>200</v>
      </c>
      <c r="D237" s="104" t="s">
        <v>219</v>
      </c>
      <c r="E237" s="153" t="s">
        <v>220</v>
      </c>
      <c r="F237" s="127"/>
      <c r="G237" s="5" t="s">
        <v>55</v>
      </c>
      <c r="H237" s="5">
        <v>3</v>
      </c>
      <c r="I237" s="5">
        <v>15</v>
      </c>
      <c r="J237" s="5">
        <v>12</v>
      </c>
      <c r="K237" s="123">
        <f t="shared" si="136"/>
        <v>3</v>
      </c>
      <c r="L237" s="7">
        <v>213</v>
      </c>
      <c r="M237" s="7">
        <f t="shared" si="116"/>
        <v>639</v>
      </c>
      <c r="N237" s="7">
        <f t="shared" si="117"/>
        <v>115.02</v>
      </c>
      <c r="O237" s="7">
        <f t="shared" si="118"/>
        <v>754.02</v>
      </c>
      <c r="P237" s="3"/>
    </row>
    <row r="238" spans="1:20" ht="15" customHeight="1" x14ac:dyDescent="0.25">
      <c r="B238" s="19">
        <v>42958</v>
      </c>
      <c r="C238" s="11" t="s">
        <v>107</v>
      </c>
      <c r="D238" s="109">
        <v>42958</v>
      </c>
      <c r="E238" s="153" t="s">
        <v>28</v>
      </c>
      <c r="F238" s="127"/>
      <c r="G238" s="5" t="s">
        <v>55</v>
      </c>
      <c r="H238" s="5">
        <v>3</v>
      </c>
      <c r="I238" s="5">
        <v>8</v>
      </c>
      <c r="J238" s="5">
        <v>5</v>
      </c>
      <c r="K238" s="123">
        <f t="shared" si="136"/>
        <v>3</v>
      </c>
      <c r="L238" s="7">
        <v>116</v>
      </c>
      <c r="M238" s="6">
        <f t="shared" si="116"/>
        <v>348</v>
      </c>
      <c r="N238" s="6">
        <f t="shared" si="117"/>
        <v>62.64</v>
      </c>
      <c r="O238" s="6">
        <f t="shared" si="118"/>
        <v>410.64</v>
      </c>
      <c r="P238" s="3"/>
    </row>
    <row r="239" spans="1:20" ht="15.75" x14ac:dyDescent="0.25">
      <c r="B239" s="211"/>
      <c r="C239" s="212"/>
      <c r="D239" s="252" t="s">
        <v>143</v>
      </c>
      <c r="E239" s="252"/>
      <c r="F239" s="210"/>
      <c r="G239" s="195"/>
      <c r="H239" s="195"/>
      <c r="I239" s="199"/>
      <c r="J239" s="199"/>
      <c r="K239" s="195"/>
      <c r="L239" s="200"/>
      <c r="M239" s="201"/>
      <c r="N239" s="201"/>
      <c r="O239" s="213">
        <f>SUM(O240:O254)</f>
        <v>39354.534000000007</v>
      </c>
      <c r="P239" s="3"/>
    </row>
    <row r="240" spans="1:20" ht="15.75" customHeight="1" x14ac:dyDescent="0.25">
      <c r="B240" s="30">
        <v>44517</v>
      </c>
      <c r="C240" s="10" t="s">
        <v>108</v>
      </c>
      <c r="D240" s="100">
        <v>43999</v>
      </c>
      <c r="E240" s="154" t="s">
        <v>292</v>
      </c>
      <c r="F240" s="121"/>
      <c r="G240" s="123" t="s">
        <v>55</v>
      </c>
      <c r="H240" s="123">
        <v>0</v>
      </c>
      <c r="I240" s="123">
        <v>15</v>
      </c>
      <c r="J240" s="123">
        <v>7</v>
      </c>
      <c r="K240" s="123">
        <f t="shared" ref="K240:K254" si="137">I240-J240</f>
        <v>8</v>
      </c>
      <c r="L240" s="6">
        <v>326</v>
      </c>
      <c r="M240" s="6">
        <f t="shared" ref="M240:M254" si="138">K240*L240</f>
        <v>2608</v>
      </c>
      <c r="N240" s="6">
        <f t="shared" ref="N240:N254" si="139">M240*18%</f>
        <v>469.44</v>
      </c>
      <c r="O240" s="6">
        <f t="shared" ref="O240:O254" si="140">M240+N240</f>
        <v>3077.44</v>
      </c>
      <c r="P240" s="3"/>
    </row>
    <row r="241" spans="2:16" ht="15" customHeight="1" x14ac:dyDescent="0.25">
      <c r="B241" s="30">
        <v>44517</v>
      </c>
      <c r="C241" s="11" t="s">
        <v>109</v>
      </c>
      <c r="D241" s="102">
        <v>44760</v>
      </c>
      <c r="E241" s="153" t="s">
        <v>38</v>
      </c>
      <c r="F241" s="127"/>
      <c r="G241" s="5" t="s">
        <v>55</v>
      </c>
      <c r="H241" s="5">
        <v>0</v>
      </c>
      <c r="I241" s="5">
        <v>15</v>
      </c>
      <c r="J241" s="5">
        <v>15</v>
      </c>
      <c r="K241" s="123">
        <f t="shared" si="137"/>
        <v>0</v>
      </c>
      <c r="L241" s="7">
        <v>169</v>
      </c>
      <c r="M241" s="6">
        <f t="shared" si="138"/>
        <v>0</v>
      </c>
      <c r="N241" s="6">
        <f t="shared" si="139"/>
        <v>0</v>
      </c>
      <c r="O241" s="6">
        <f t="shared" si="140"/>
        <v>0</v>
      </c>
      <c r="P241" s="3"/>
    </row>
    <row r="242" spans="2:16" x14ac:dyDescent="0.25">
      <c r="B242" s="30">
        <v>43999</v>
      </c>
      <c r="C242" s="11" t="s">
        <v>110</v>
      </c>
      <c r="D242" s="102">
        <v>44760</v>
      </c>
      <c r="E242" s="155" t="s">
        <v>37</v>
      </c>
      <c r="F242" s="156"/>
      <c r="G242" s="5" t="s">
        <v>55</v>
      </c>
      <c r="H242" s="5">
        <v>0</v>
      </c>
      <c r="I242" s="157">
        <v>5</v>
      </c>
      <c r="J242" s="157">
        <v>1</v>
      </c>
      <c r="K242" s="123">
        <f t="shared" si="137"/>
        <v>4</v>
      </c>
      <c r="L242" s="13">
        <v>255</v>
      </c>
      <c r="M242" s="6">
        <f t="shared" si="138"/>
        <v>1020</v>
      </c>
      <c r="N242" s="6">
        <f t="shared" si="139"/>
        <v>183.6</v>
      </c>
      <c r="O242" s="6">
        <f t="shared" si="140"/>
        <v>1203.5999999999999</v>
      </c>
    </row>
    <row r="243" spans="2:16" x14ac:dyDescent="0.25">
      <c r="B243" s="30">
        <v>44517</v>
      </c>
      <c r="C243" s="11" t="s">
        <v>111</v>
      </c>
      <c r="D243" s="102">
        <v>44760</v>
      </c>
      <c r="E243" s="153" t="s">
        <v>57</v>
      </c>
      <c r="F243" s="127"/>
      <c r="G243" s="5" t="s">
        <v>55</v>
      </c>
      <c r="H243" s="5">
        <v>48</v>
      </c>
      <c r="I243" s="5">
        <v>148</v>
      </c>
      <c r="J243" s="5">
        <v>103</v>
      </c>
      <c r="K243" s="123">
        <f t="shared" si="137"/>
        <v>45</v>
      </c>
      <c r="L243" s="7">
        <v>285</v>
      </c>
      <c r="M243" s="6">
        <f t="shared" si="138"/>
        <v>12825</v>
      </c>
      <c r="N243" s="6">
        <f t="shared" si="139"/>
        <v>2308.5</v>
      </c>
      <c r="O243" s="6">
        <f t="shared" si="140"/>
        <v>15133.5</v>
      </c>
    </row>
    <row r="244" spans="2:16" x14ac:dyDescent="0.25">
      <c r="B244" s="102">
        <v>44760</v>
      </c>
      <c r="C244" s="11" t="s">
        <v>117</v>
      </c>
      <c r="D244" s="102">
        <v>44760</v>
      </c>
      <c r="E244" s="153" t="s">
        <v>429</v>
      </c>
      <c r="F244" s="127"/>
      <c r="G244" s="5" t="s">
        <v>55</v>
      </c>
      <c r="H244" s="5">
        <v>0</v>
      </c>
      <c r="I244" s="5">
        <v>2</v>
      </c>
      <c r="J244" s="5">
        <v>0</v>
      </c>
      <c r="K244" s="123">
        <f t="shared" ref="K244" si="141">I244-J244</f>
        <v>2</v>
      </c>
      <c r="L244" s="7">
        <v>435</v>
      </c>
      <c r="M244" s="6">
        <f t="shared" ref="M244" si="142">K244*L244</f>
        <v>870</v>
      </c>
      <c r="N244" s="6">
        <f t="shared" ref="N244" si="143">M244*18%</f>
        <v>156.6</v>
      </c>
      <c r="O244" s="6">
        <f t="shared" ref="O244" si="144">M244+N244</f>
        <v>1026.5999999999999</v>
      </c>
    </row>
    <row r="245" spans="2:16" x14ac:dyDescent="0.25">
      <c r="B245" s="100">
        <v>44517</v>
      </c>
      <c r="C245" s="11" t="s">
        <v>104</v>
      </c>
      <c r="D245" s="102">
        <v>44760</v>
      </c>
      <c r="E245" s="153" t="s">
        <v>290</v>
      </c>
      <c r="F245" s="127"/>
      <c r="G245" s="5" t="s">
        <v>55</v>
      </c>
      <c r="H245" s="5">
        <v>5</v>
      </c>
      <c r="I245" s="5">
        <v>15</v>
      </c>
      <c r="J245" s="5">
        <v>9</v>
      </c>
      <c r="K245" s="123">
        <f t="shared" si="137"/>
        <v>6</v>
      </c>
      <c r="L245" s="7">
        <v>1015</v>
      </c>
      <c r="M245" s="6">
        <f t="shared" si="138"/>
        <v>6090</v>
      </c>
      <c r="N245" s="6">
        <f t="shared" si="139"/>
        <v>1096.2</v>
      </c>
      <c r="O245" s="6">
        <f t="shared" si="140"/>
        <v>7186.2</v>
      </c>
    </row>
    <row r="246" spans="2:16" x14ac:dyDescent="0.25">
      <c r="B246" s="30">
        <v>44517</v>
      </c>
      <c r="C246" s="11" t="s">
        <v>112</v>
      </c>
      <c r="D246" s="102">
        <v>44760</v>
      </c>
      <c r="E246" s="153" t="s">
        <v>291</v>
      </c>
      <c r="F246" s="127"/>
      <c r="G246" s="5" t="s">
        <v>55</v>
      </c>
      <c r="H246" s="5">
        <v>2</v>
      </c>
      <c r="I246" s="5">
        <v>5</v>
      </c>
      <c r="J246" s="5">
        <v>4</v>
      </c>
      <c r="K246" s="123">
        <f t="shared" si="137"/>
        <v>1</v>
      </c>
      <c r="L246" s="7">
        <v>194.3</v>
      </c>
      <c r="M246" s="6">
        <f t="shared" si="138"/>
        <v>194.3</v>
      </c>
      <c r="N246" s="6">
        <f t="shared" si="139"/>
        <v>34.974000000000004</v>
      </c>
      <c r="O246" s="6">
        <f t="shared" si="140"/>
        <v>229.274</v>
      </c>
    </row>
    <row r="247" spans="2:16" x14ac:dyDescent="0.25">
      <c r="B247" s="30">
        <v>44517</v>
      </c>
      <c r="C247" s="11" t="s">
        <v>101</v>
      </c>
      <c r="D247" s="102">
        <v>44760</v>
      </c>
      <c r="E247" s="153" t="s">
        <v>58</v>
      </c>
      <c r="F247" s="127"/>
      <c r="G247" s="5" t="s">
        <v>430</v>
      </c>
      <c r="H247" s="5">
        <v>0</v>
      </c>
      <c r="I247" s="5">
        <v>60</v>
      </c>
      <c r="J247" s="5">
        <v>25</v>
      </c>
      <c r="K247" s="123">
        <f t="shared" si="137"/>
        <v>35</v>
      </c>
      <c r="L247" s="7">
        <v>261</v>
      </c>
      <c r="M247" s="6">
        <f t="shared" si="138"/>
        <v>9135</v>
      </c>
      <c r="N247" s="6">
        <f t="shared" si="139"/>
        <v>1644.3</v>
      </c>
      <c r="O247" s="6">
        <f t="shared" si="140"/>
        <v>10779.3</v>
      </c>
    </row>
    <row r="248" spans="2:16" x14ac:dyDescent="0.25">
      <c r="B248" s="30">
        <v>43999</v>
      </c>
      <c r="C248" s="11" t="s">
        <v>113</v>
      </c>
      <c r="D248" s="181">
        <v>43999</v>
      </c>
      <c r="E248" s="153" t="s">
        <v>59</v>
      </c>
      <c r="F248" s="127"/>
      <c r="G248" s="5" t="s">
        <v>55</v>
      </c>
      <c r="H248" s="5">
        <v>0</v>
      </c>
      <c r="I248" s="5">
        <v>5</v>
      </c>
      <c r="J248" s="5">
        <v>5</v>
      </c>
      <c r="K248" s="123">
        <f t="shared" si="137"/>
        <v>0</v>
      </c>
      <c r="L248" s="7">
        <v>125</v>
      </c>
      <c r="M248" s="6">
        <f t="shared" si="138"/>
        <v>0</v>
      </c>
      <c r="N248" s="6">
        <f t="shared" si="139"/>
        <v>0</v>
      </c>
      <c r="O248" s="6">
        <f t="shared" si="140"/>
        <v>0</v>
      </c>
    </row>
    <row r="249" spans="2:16" ht="15" customHeight="1" x14ac:dyDescent="0.25">
      <c r="B249" s="30">
        <v>43999</v>
      </c>
      <c r="C249" s="11" t="s">
        <v>114</v>
      </c>
      <c r="D249" s="181">
        <v>43999</v>
      </c>
      <c r="E249" s="153" t="s">
        <v>60</v>
      </c>
      <c r="F249" s="127"/>
      <c r="G249" s="5" t="s">
        <v>55</v>
      </c>
      <c r="H249" s="5">
        <v>0</v>
      </c>
      <c r="I249" s="5">
        <v>5</v>
      </c>
      <c r="J249" s="5">
        <v>5</v>
      </c>
      <c r="K249" s="123">
        <f t="shared" si="137"/>
        <v>0</v>
      </c>
      <c r="L249" s="7">
        <v>120</v>
      </c>
      <c r="M249" s="6">
        <f t="shared" si="138"/>
        <v>0</v>
      </c>
      <c r="N249" s="6">
        <f t="shared" si="139"/>
        <v>0</v>
      </c>
      <c r="O249" s="6">
        <f t="shared" si="140"/>
        <v>0</v>
      </c>
    </row>
    <row r="250" spans="2:16" ht="15" customHeight="1" x14ac:dyDescent="0.25">
      <c r="B250" s="30">
        <v>43999</v>
      </c>
      <c r="C250" s="11" t="s">
        <v>115</v>
      </c>
      <c r="D250" s="181">
        <v>43999</v>
      </c>
      <c r="E250" s="153" t="s">
        <v>61</v>
      </c>
      <c r="F250" s="127"/>
      <c r="G250" s="5" t="s">
        <v>55</v>
      </c>
      <c r="H250" s="5">
        <v>0</v>
      </c>
      <c r="I250" s="5">
        <v>5</v>
      </c>
      <c r="J250" s="5">
        <v>5</v>
      </c>
      <c r="K250" s="123">
        <f t="shared" si="137"/>
        <v>0</v>
      </c>
      <c r="L250" s="7">
        <v>120</v>
      </c>
      <c r="M250" s="6">
        <f t="shared" si="138"/>
        <v>0</v>
      </c>
      <c r="N250" s="6">
        <f t="shared" si="139"/>
        <v>0</v>
      </c>
      <c r="O250" s="6">
        <f t="shared" si="140"/>
        <v>0</v>
      </c>
    </row>
    <row r="251" spans="2:16" x14ac:dyDescent="0.25">
      <c r="B251" s="30">
        <v>44517</v>
      </c>
      <c r="C251" s="11" t="s">
        <v>116</v>
      </c>
      <c r="D251" s="102">
        <v>44760</v>
      </c>
      <c r="E251" s="153" t="s">
        <v>62</v>
      </c>
      <c r="F251" s="127"/>
      <c r="G251" s="5" t="s">
        <v>63</v>
      </c>
      <c r="H251" s="5">
        <v>18</v>
      </c>
      <c r="I251" s="5">
        <v>43</v>
      </c>
      <c r="J251" s="5">
        <v>40</v>
      </c>
      <c r="K251" s="123">
        <f t="shared" si="137"/>
        <v>3</v>
      </c>
      <c r="L251" s="7">
        <v>203</v>
      </c>
      <c r="M251" s="6">
        <f t="shared" si="138"/>
        <v>609</v>
      </c>
      <c r="N251" s="6">
        <f t="shared" si="139"/>
        <v>109.61999999999999</v>
      </c>
      <c r="O251" s="6">
        <f t="shared" si="140"/>
        <v>718.62</v>
      </c>
    </row>
    <row r="252" spans="2:16" x14ac:dyDescent="0.25">
      <c r="B252" s="30">
        <v>43999</v>
      </c>
      <c r="C252" s="11" t="s">
        <v>117</v>
      </c>
      <c r="D252" s="181">
        <v>43999</v>
      </c>
      <c r="E252" s="153" t="s">
        <v>65</v>
      </c>
      <c r="F252" s="127"/>
      <c r="G252" s="5" t="s">
        <v>63</v>
      </c>
      <c r="H252" s="5">
        <v>0</v>
      </c>
      <c r="I252" s="5">
        <v>2</v>
      </c>
      <c r="J252" s="5">
        <v>2</v>
      </c>
      <c r="K252" s="123">
        <f t="shared" si="137"/>
        <v>0</v>
      </c>
      <c r="L252" s="7">
        <v>2480</v>
      </c>
      <c r="M252" s="6">
        <f t="shared" si="138"/>
        <v>0</v>
      </c>
      <c r="N252" s="6">
        <f t="shared" si="139"/>
        <v>0</v>
      </c>
      <c r="O252" s="6">
        <f t="shared" si="140"/>
        <v>0</v>
      </c>
    </row>
    <row r="253" spans="2:16" x14ac:dyDescent="0.25">
      <c r="B253" s="30">
        <v>43999</v>
      </c>
      <c r="C253" s="11" t="s">
        <v>97</v>
      </c>
      <c r="D253" s="181">
        <v>43999</v>
      </c>
      <c r="E253" s="153" t="s">
        <v>144</v>
      </c>
      <c r="F253" s="127"/>
      <c r="G253" s="5" t="s">
        <v>55</v>
      </c>
      <c r="H253" s="5">
        <v>0</v>
      </c>
      <c r="I253" s="5">
        <v>3</v>
      </c>
      <c r="J253" s="5">
        <v>3</v>
      </c>
      <c r="K253" s="123">
        <f t="shared" si="137"/>
        <v>0</v>
      </c>
      <c r="L253" s="7">
        <v>280</v>
      </c>
      <c r="M253" s="6">
        <f t="shared" si="138"/>
        <v>0</v>
      </c>
      <c r="N253" s="6">
        <f t="shared" si="139"/>
        <v>0</v>
      </c>
      <c r="O253" s="6">
        <f t="shared" si="140"/>
        <v>0</v>
      </c>
    </row>
    <row r="254" spans="2:16" x14ac:dyDescent="0.25">
      <c r="B254" s="30">
        <v>43999</v>
      </c>
      <c r="C254" s="11" t="s">
        <v>118</v>
      </c>
      <c r="D254" s="181">
        <v>43999</v>
      </c>
      <c r="E254" s="153" t="s">
        <v>64</v>
      </c>
      <c r="F254" s="127"/>
      <c r="G254" s="5" t="s">
        <v>55</v>
      </c>
      <c r="H254" s="5">
        <v>0</v>
      </c>
      <c r="I254" s="5">
        <v>5</v>
      </c>
      <c r="J254" s="5">
        <v>5</v>
      </c>
      <c r="K254" s="123">
        <f t="shared" si="137"/>
        <v>0</v>
      </c>
      <c r="L254" s="7">
        <v>120</v>
      </c>
      <c r="M254" s="6">
        <f t="shared" si="138"/>
        <v>0</v>
      </c>
      <c r="N254" s="6">
        <f t="shared" si="139"/>
        <v>0</v>
      </c>
      <c r="O254" s="6">
        <f t="shared" si="140"/>
        <v>0</v>
      </c>
    </row>
    <row r="255" spans="2:16" ht="17.25" customHeight="1" x14ac:dyDescent="0.25">
      <c r="B255" s="20"/>
      <c r="C255" s="81"/>
      <c r="D255" s="110"/>
      <c r="E255" s="22" t="s">
        <v>39</v>
      </c>
      <c r="F255" s="21"/>
      <c r="G255" s="81"/>
      <c r="H255" s="81"/>
      <c r="I255" s="81"/>
      <c r="J255" s="81"/>
      <c r="K255" s="81"/>
      <c r="L255" s="81"/>
      <c r="M255" s="81"/>
      <c r="N255" s="81"/>
      <c r="O255" s="89">
        <f>SUM(O239,O208,O37,O25,O20,O15)</f>
        <v>794507.29742000008</v>
      </c>
    </row>
    <row r="256" spans="2:16" x14ac:dyDescent="0.25">
      <c r="E256" s="4"/>
      <c r="F256" s="3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3:17" ht="18.75" x14ac:dyDescent="0.25">
      <c r="C257" s="83"/>
      <c r="D257" s="75"/>
      <c r="E257" s="24"/>
      <c r="F257" s="24"/>
      <c r="G257" s="23" t="s">
        <v>136</v>
      </c>
      <c r="H257" s="23"/>
      <c r="I257" s="83"/>
      <c r="J257" s="83"/>
      <c r="K257" s="83"/>
      <c r="L257" s="83"/>
      <c r="M257" s="83"/>
      <c r="N257" s="83"/>
      <c r="O257" s="83"/>
    </row>
    <row r="258" spans="3:17" ht="21.75" customHeight="1" x14ac:dyDescent="0.25">
      <c r="C258" s="83"/>
      <c r="D258" s="75"/>
      <c r="E258" s="24"/>
      <c r="F258" s="24"/>
      <c r="I258" s="83"/>
      <c r="J258" s="83"/>
      <c r="K258" s="83"/>
      <c r="L258" s="83"/>
      <c r="M258" s="83"/>
      <c r="N258" s="83"/>
      <c r="O258" s="83"/>
    </row>
    <row r="259" spans="3:17" ht="15.75" x14ac:dyDescent="0.25">
      <c r="C259" s="83"/>
      <c r="D259" s="75"/>
      <c r="E259" s="24"/>
      <c r="F259" s="24"/>
      <c r="G259" s="25" t="s">
        <v>131</v>
      </c>
      <c r="H259" s="25"/>
      <c r="I259" s="83"/>
      <c r="J259" s="83"/>
      <c r="K259" s="83"/>
      <c r="L259" s="83"/>
      <c r="M259" s="83"/>
      <c r="N259" s="83"/>
      <c r="O259" s="83"/>
    </row>
    <row r="260" spans="3:17" ht="13.5" customHeight="1" x14ac:dyDescent="0.25">
      <c r="C260" s="78" t="s">
        <v>214</v>
      </c>
      <c r="E260" s="26"/>
      <c r="F260" s="24"/>
      <c r="G260" s="83"/>
      <c r="H260" s="83"/>
      <c r="K260" s="86"/>
      <c r="L260" s="86"/>
      <c r="M260" s="86"/>
      <c r="N260" s="86"/>
      <c r="O260" s="83"/>
      <c r="P260" s="15"/>
      <c r="Q260" s="15"/>
    </row>
    <row r="261" spans="3:17" ht="21.75" customHeight="1" x14ac:dyDescent="0.25">
      <c r="C261" s="83"/>
      <c r="D261" s="75"/>
      <c r="E261" s="24"/>
      <c r="F261" s="24"/>
      <c r="G261" s="83"/>
      <c r="H261" s="83"/>
      <c r="I261" s="83"/>
      <c r="J261" s="83"/>
      <c r="K261" s="83"/>
      <c r="L261" s="83" t="s">
        <v>130</v>
      </c>
      <c r="M261" s="78"/>
      <c r="N261" s="78"/>
      <c r="O261" s="83"/>
    </row>
    <row r="262" spans="3:17" ht="22.5" customHeight="1" x14ac:dyDescent="0.25">
      <c r="C262" s="83"/>
      <c r="D262" s="175" t="s">
        <v>242</v>
      </c>
      <c r="E262" s="24"/>
      <c r="F262" s="24"/>
      <c r="G262" s="83"/>
      <c r="H262" s="83"/>
      <c r="I262" s="245" t="s">
        <v>289</v>
      </c>
      <c r="J262" s="245"/>
      <c r="K262" s="83"/>
      <c r="L262" s="83"/>
      <c r="M262" s="83"/>
      <c r="N262" s="83"/>
      <c r="O262" s="83"/>
    </row>
    <row r="263" spans="3:17" ht="15.75" customHeight="1" x14ac:dyDescent="0.25">
      <c r="C263" s="83"/>
      <c r="D263" s="27"/>
      <c r="L263" s="83"/>
      <c r="M263" s="83"/>
      <c r="N263" s="83"/>
      <c r="O263" s="83"/>
    </row>
    <row r="264" spans="3:17" x14ac:dyDescent="0.25">
      <c r="C264" s="83"/>
      <c r="L264" s="83"/>
      <c r="M264" s="83"/>
      <c r="N264" s="83"/>
      <c r="O264" s="83"/>
    </row>
    <row r="265" spans="3:17" ht="15.75" x14ac:dyDescent="0.25">
      <c r="C265" s="83"/>
      <c r="D265" s="75"/>
      <c r="E265" s="25" t="s">
        <v>442</v>
      </c>
      <c r="F265" s="24"/>
      <c r="G265" s="83"/>
      <c r="H265" s="83"/>
      <c r="I265" s="247" t="s">
        <v>288</v>
      </c>
      <c r="J265" s="247"/>
      <c r="K265" s="247"/>
      <c r="L265" s="83"/>
      <c r="M265" s="83"/>
      <c r="N265" s="83"/>
      <c r="O265" s="83"/>
    </row>
    <row r="266" spans="3:17" x14ac:dyDescent="0.25">
      <c r="C266" s="83"/>
      <c r="D266" s="75"/>
      <c r="E266" s="174" t="s">
        <v>441</v>
      </c>
      <c r="F266" s="75"/>
      <c r="G266" s="77"/>
      <c r="H266" s="176"/>
      <c r="I266" s="246" t="s">
        <v>287</v>
      </c>
      <c r="J266" s="246"/>
      <c r="K266" s="246"/>
      <c r="L266" s="83"/>
      <c r="M266" s="83"/>
      <c r="N266" s="83"/>
      <c r="O266" s="83"/>
    </row>
    <row r="271" spans="3:17" ht="15.75" x14ac:dyDescent="0.25">
      <c r="L271" s="86"/>
      <c r="M271" s="86"/>
      <c r="N271" s="86"/>
      <c r="O271" s="86"/>
      <c r="P271" s="76"/>
    </row>
  </sheetData>
  <mergeCells count="14">
    <mergeCell ref="J1:O7"/>
    <mergeCell ref="E13:E14"/>
    <mergeCell ref="I262:J262"/>
    <mergeCell ref="I266:K266"/>
    <mergeCell ref="I265:K265"/>
    <mergeCell ref="B11:O11"/>
    <mergeCell ref="B8:O8"/>
    <mergeCell ref="D15:E15"/>
    <mergeCell ref="D208:E208"/>
    <mergeCell ref="D239:E239"/>
    <mergeCell ref="D37:G37"/>
    <mergeCell ref="B20:G20"/>
    <mergeCell ref="B25:G25"/>
    <mergeCell ref="H13:O13"/>
  </mergeCells>
  <pageMargins left="0.25" right="0.25" top="0.75" bottom="0.75" header="0.3" footer="0.3"/>
  <pageSetup scale="50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opLeftCell="A46" zoomScale="140" zoomScaleNormal="140" workbookViewId="0">
      <selection activeCell="C62" sqref="C62"/>
    </sheetView>
  </sheetViews>
  <sheetFormatPr baseColWidth="10" defaultRowHeight="15" x14ac:dyDescent="0.25"/>
  <cols>
    <col min="1" max="1" width="12.5703125" customWidth="1"/>
    <col min="2" max="2" width="11.7109375" customWidth="1"/>
    <col min="3" max="3" width="10.28515625" customWidth="1"/>
    <col min="4" max="4" width="55.85546875" style="92" customWidth="1"/>
    <col min="5" max="5" width="1.7109375" customWidth="1"/>
    <col min="6" max="6" width="8.140625" customWidth="1"/>
    <col min="7" max="7" width="7.140625" style="97" customWidth="1"/>
    <col min="8" max="8" width="6.140625" style="97" customWidth="1"/>
    <col min="9" max="9" width="7.28515625" style="97" customWidth="1"/>
    <col min="10" max="10" width="11.42578125" style="97"/>
    <col min="11" max="11" width="10.28515625" customWidth="1"/>
  </cols>
  <sheetData>
    <row r="1" spans="1:14" ht="18" customHeight="1" x14ac:dyDescent="0.25">
      <c r="A1" s="1" t="s">
        <v>29</v>
      </c>
      <c r="B1" s="1"/>
      <c r="C1" s="1"/>
      <c r="D1" s="91"/>
      <c r="F1" s="79"/>
      <c r="G1" s="95"/>
      <c r="H1" s="35"/>
      <c r="I1" s="35"/>
      <c r="J1" s="35"/>
      <c r="K1" s="35"/>
      <c r="L1" s="35"/>
      <c r="M1" s="88"/>
    </row>
    <row r="2" spans="1:14" x14ac:dyDescent="0.25">
      <c r="B2" s="79"/>
      <c r="F2" s="79"/>
      <c r="G2" s="95"/>
      <c r="H2" s="35"/>
      <c r="I2" s="35"/>
      <c r="J2" s="35"/>
      <c r="K2" s="35"/>
      <c r="L2" s="35"/>
      <c r="M2" s="88"/>
    </row>
    <row r="3" spans="1:14" ht="17.25" x14ac:dyDescent="0.25">
      <c r="A3" s="2" t="s">
        <v>30</v>
      </c>
      <c r="B3" s="2"/>
      <c r="C3" s="2"/>
      <c r="D3" s="93"/>
      <c r="F3" s="79"/>
      <c r="G3" s="95"/>
      <c r="H3" s="35"/>
      <c r="I3" s="35"/>
      <c r="J3" s="35"/>
      <c r="K3" s="35"/>
      <c r="L3" s="35"/>
      <c r="M3" s="88"/>
    </row>
    <row r="4" spans="1:14" x14ac:dyDescent="0.25">
      <c r="B4" s="79"/>
      <c r="F4" s="79"/>
      <c r="G4" s="95"/>
      <c r="H4" s="35"/>
      <c r="I4" s="35"/>
      <c r="J4" s="35"/>
      <c r="K4" s="35"/>
      <c r="L4" s="35"/>
      <c r="M4" s="88"/>
    </row>
    <row r="5" spans="1:14" x14ac:dyDescent="0.25">
      <c r="B5" s="79"/>
      <c r="F5" s="79"/>
      <c r="G5" s="95"/>
      <c r="H5" s="35"/>
      <c r="I5" s="35"/>
      <c r="J5" s="35"/>
      <c r="K5" s="35"/>
      <c r="L5" s="35"/>
      <c r="M5" s="88"/>
    </row>
    <row r="6" spans="1:14" ht="17.25" x14ac:dyDescent="0.25">
      <c r="B6" s="2"/>
      <c r="C6" s="2"/>
      <c r="D6" s="93"/>
      <c r="F6" s="79"/>
      <c r="G6" s="95"/>
      <c r="H6" s="35"/>
      <c r="I6" s="35"/>
      <c r="J6" s="35"/>
      <c r="K6" s="35"/>
      <c r="L6" s="35"/>
      <c r="M6" s="88"/>
    </row>
    <row r="7" spans="1:14" ht="23.25" x14ac:dyDescent="0.25">
      <c r="A7" s="114" t="s">
        <v>213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4" ht="17.25" x14ac:dyDescent="0.25">
      <c r="A8" s="2" t="s">
        <v>31</v>
      </c>
      <c r="B8" s="2" t="s">
        <v>129</v>
      </c>
      <c r="C8" s="2" t="s">
        <v>218</v>
      </c>
      <c r="E8" s="15"/>
      <c r="F8" s="29"/>
      <c r="G8" s="96"/>
      <c r="H8" s="96"/>
      <c r="I8" s="98"/>
      <c r="J8" s="99"/>
      <c r="K8" s="87"/>
      <c r="L8" s="87"/>
      <c r="M8" s="79"/>
    </row>
    <row r="9" spans="1:14" ht="17.25" customHeight="1" x14ac:dyDescent="0.25">
      <c r="A9" s="115" t="s">
        <v>403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</row>
    <row r="10" spans="1:14" ht="15" customHeight="1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</row>
    <row r="11" spans="1:14" ht="15.75" customHeight="1" thickBot="1" x14ac:dyDescent="0.3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</row>
    <row r="12" spans="1:14" ht="22.5" x14ac:dyDescent="0.25">
      <c r="A12" s="117" t="s">
        <v>42</v>
      </c>
      <c r="B12" s="117" t="s">
        <v>40</v>
      </c>
      <c r="C12" s="117" t="s">
        <v>42</v>
      </c>
      <c r="D12" s="118" t="s">
        <v>53</v>
      </c>
      <c r="E12" s="119"/>
      <c r="F12" s="120" t="s">
        <v>0</v>
      </c>
      <c r="G12" s="225"/>
      <c r="H12" s="226"/>
      <c r="I12" s="227" t="s">
        <v>1</v>
      </c>
      <c r="J12" s="225"/>
      <c r="K12" s="228"/>
      <c r="L12" s="228"/>
      <c r="M12" s="229"/>
    </row>
    <row r="13" spans="1:14" ht="22.5" x14ac:dyDescent="0.25">
      <c r="A13" s="230" t="s">
        <v>135</v>
      </c>
      <c r="B13" s="230" t="s">
        <v>41</v>
      </c>
      <c r="C13" s="230" t="s">
        <v>137</v>
      </c>
      <c r="D13" s="231"/>
      <c r="E13" s="232"/>
      <c r="F13" s="233" t="s">
        <v>54</v>
      </c>
      <c r="G13" s="230" t="s">
        <v>2</v>
      </c>
      <c r="H13" s="230" t="s">
        <v>3</v>
      </c>
      <c r="I13" s="230" t="s">
        <v>4</v>
      </c>
      <c r="J13" s="230" t="s">
        <v>33</v>
      </c>
      <c r="K13" s="233" t="s">
        <v>34</v>
      </c>
      <c r="L13" s="234" t="s">
        <v>32</v>
      </c>
      <c r="M13" s="234" t="s">
        <v>5</v>
      </c>
    </row>
    <row r="14" spans="1:14" x14ac:dyDescent="0.25">
      <c r="A14" s="216"/>
      <c r="B14" s="217"/>
      <c r="C14" s="218"/>
      <c r="D14" s="219" t="s">
        <v>301</v>
      </c>
      <c r="E14" s="235"/>
      <c r="F14" s="220"/>
      <c r="G14" s="220"/>
      <c r="H14" s="220"/>
      <c r="I14" s="220"/>
      <c r="J14" s="220"/>
      <c r="K14" s="220"/>
      <c r="L14" s="236"/>
      <c r="M14" s="236"/>
      <c r="N14" s="224"/>
    </row>
    <row r="15" spans="1:14" x14ac:dyDescent="0.25">
      <c r="A15" s="17">
        <v>44550</v>
      </c>
      <c r="B15" s="49" t="s">
        <v>302</v>
      </c>
      <c r="C15" s="73">
        <v>44546</v>
      </c>
      <c r="D15" s="158" t="s">
        <v>303</v>
      </c>
      <c r="E15" s="159"/>
      <c r="F15" s="51" t="s">
        <v>55</v>
      </c>
      <c r="G15" s="53">
        <v>2</v>
      </c>
      <c r="H15" s="53">
        <v>2</v>
      </c>
      <c r="I15" s="53">
        <f t="shared" ref="I15:I31" si="0">G15-H15</f>
        <v>0</v>
      </c>
      <c r="J15" s="53">
        <v>1442.97</v>
      </c>
      <c r="K15" s="68">
        <f t="shared" ref="K15:K31" si="1">I15*J15</f>
        <v>0</v>
      </c>
      <c r="L15" s="68">
        <f t="shared" ref="L15:L31" si="2">K15*18%</f>
        <v>0</v>
      </c>
      <c r="M15" s="68">
        <f t="shared" ref="M15:M31" si="3">K15+L15</f>
        <v>0</v>
      </c>
    </row>
    <row r="16" spans="1:14" x14ac:dyDescent="0.25">
      <c r="A16" s="17">
        <v>44550</v>
      </c>
      <c r="B16" s="49" t="s">
        <v>304</v>
      </c>
      <c r="C16" s="73">
        <v>44546</v>
      </c>
      <c r="D16" s="158" t="s">
        <v>305</v>
      </c>
      <c r="E16" s="159"/>
      <c r="F16" s="51" t="s">
        <v>55</v>
      </c>
      <c r="G16" s="53">
        <v>4</v>
      </c>
      <c r="H16" s="53">
        <v>1</v>
      </c>
      <c r="I16" s="53">
        <f t="shared" si="0"/>
        <v>3</v>
      </c>
      <c r="J16" s="53">
        <v>1095</v>
      </c>
      <c r="K16" s="68">
        <f t="shared" si="1"/>
        <v>3285</v>
      </c>
      <c r="L16" s="68">
        <f t="shared" si="2"/>
        <v>591.29999999999995</v>
      </c>
      <c r="M16" s="68">
        <f t="shared" si="3"/>
        <v>3876.3</v>
      </c>
    </row>
    <row r="17" spans="1:13" ht="16.5" customHeight="1" x14ac:dyDescent="0.25">
      <c r="A17" s="17">
        <v>44550</v>
      </c>
      <c r="B17" s="11" t="s">
        <v>182</v>
      </c>
      <c r="C17" s="104" t="s">
        <v>163</v>
      </c>
      <c r="D17" s="124" t="s">
        <v>173</v>
      </c>
      <c r="E17" s="124"/>
      <c r="F17" s="5" t="s">
        <v>55</v>
      </c>
      <c r="G17" s="125">
        <v>5</v>
      </c>
      <c r="H17" s="125">
        <v>5</v>
      </c>
      <c r="I17" s="5">
        <f t="shared" si="0"/>
        <v>0</v>
      </c>
      <c r="J17" s="8">
        <v>148.30000000000001</v>
      </c>
      <c r="K17" s="7">
        <f t="shared" si="1"/>
        <v>0</v>
      </c>
      <c r="L17" s="7">
        <f t="shared" si="2"/>
        <v>0</v>
      </c>
      <c r="M17" s="7">
        <f t="shared" si="3"/>
        <v>0</v>
      </c>
    </row>
    <row r="18" spans="1:13" ht="17.25" customHeight="1" x14ac:dyDescent="0.25">
      <c r="A18" s="17">
        <v>44550</v>
      </c>
      <c r="B18" s="11" t="s">
        <v>183</v>
      </c>
      <c r="C18" s="104" t="s">
        <v>163</v>
      </c>
      <c r="D18" s="124" t="s">
        <v>174</v>
      </c>
      <c r="E18" s="124"/>
      <c r="F18" s="5" t="s">
        <v>55</v>
      </c>
      <c r="G18" s="125">
        <v>2</v>
      </c>
      <c r="H18" s="125">
        <v>2</v>
      </c>
      <c r="I18" s="5">
        <f t="shared" si="0"/>
        <v>0</v>
      </c>
      <c r="J18" s="8">
        <v>67.790000000000006</v>
      </c>
      <c r="K18" s="7">
        <f t="shared" si="1"/>
        <v>0</v>
      </c>
      <c r="L18" s="7">
        <f t="shared" si="2"/>
        <v>0</v>
      </c>
      <c r="M18" s="7">
        <f t="shared" si="3"/>
        <v>0</v>
      </c>
    </row>
    <row r="19" spans="1:13" x14ac:dyDescent="0.25">
      <c r="A19" s="17">
        <v>44550</v>
      </c>
      <c r="B19" s="90">
        <v>24112401</v>
      </c>
      <c r="C19" s="73">
        <v>44546</v>
      </c>
      <c r="D19" s="160" t="s">
        <v>306</v>
      </c>
      <c r="E19" s="161"/>
      <c r="F19" s="80" t="s">
        <v>55</v>
      </c>
      <c r="G19" s="80">
        <v>2</v>
      </c>
      <c r="H19" s="80">
        <v>0</v>
      </c>
      <c r="I19" s="53">
        <f t="shared" si="0"/>
        <v>2</v>
      </c>
      <c r="J19" s="80">
        <v>1161.3</v>
      </c>
      <c r="K19" s="68">
        <f t="shared" si="1"/>
        <v>2322.6</v>
      </c>
      <c r="L19" s="68">
        <f t="shared" si="2"/>
        <v>418.06799999999998</v>
      </c>
      <c r="M19" s="68">
        <f t="shared" si="3"/>
        <v>2740.6679999999997</v>
      </c>
    </row>
    <row r="20" spans="1:13" ht="17.25" customHeight="1" x14ac:dyDescent="0.25">
      <c r="A20" s="17">
        <v>44550</v>
      </c>
      <c r="B20" s="11" t="s">
        <v>164</v>
      </c>
      <c r="C20" s="104" t="s">
        <v>163</v>
      </c>
      <c r="D20" s="124" t="s">
        <v>166</v>
      </c>
      <c r="E20" s="124"/>
      <c r="F20" s="5" t="s">
        <v>55</v>
      </c>
      <c r="G20" s="125">
        <v>10</v>
      </c>
      <c r="H20" s="125">
        <v>10</v>
      </c>
      <c r="I20" s="5">
        <f t="shared" si="0"/>
        <v>0</v>
      </c>
      <c r="J20" s="8">
        <v>343.94</v>
      </c>
      <c r="K20" s="7">
        <f t="shared" si="1"/>
        <v>0</v>
      </c>
      <c r="L20" s="7">
        <f t="shared" si="2"/>
        <v>0</v>
      </c>
      <c r="M20" s="7">
        <f t="shared" si="3"/>
        <v>0</v>
      </c>
    </row>
    <row r="21" spans="1:13" x14ac:dyDescent="0.25">
      <c r="A21" s="17">
        <v>44550</v>
      </c>
      <c r="B21" s="11" t="s">
        <v>82</v>
      </c>
      <c r="C21" s="104">
        <v>43048</v>
      </c>
      <c r="D21" s="127" t="s">
        <v>15</v>
      </c>
      <c r="E21" s="127"/>
      <c r="F21" s="5" t="s">
        <v>55</v>
      </c>
      <c r="G21" s="5">
        <v>1</v>
      </c>
      <c r="H21" s="5">
        <v>1</v>
      </c>
      <c r="I21" s="5">
        <f t="shared" si="0"/>
        <v>0</v>
      </c>
      <c r="J21" s="7">
        <v>2298.08</v>
      </c>
      <c r="K21" s="7">
        <f t="shared" si="1"/>
        <v>0</v>
      </c>
      <c r="L21" s="7">
        <f t="shared" si="2"/>
        <v>0</v>
      </c>
      <c r="M21" s="7">
        <f t="shared" si="3"/>
        <v>0</v>
      </c>
    </row>
    <row r="22" spans="1:13" ht="15.75" customHeight="1" x14ac:dyDescent="0.25">
      <c r="A22" s="17">
        <v>44550</v>
      </c>
      <c r="B22" s="11" t="s">
        <v>176</v>
      </c>
      <c r="C22" s="104" t="s">
        <v>163</v>
      </c>
      <c r="D22" s="124" t="s">
        <v>168</v>
      </c>
      <c r="E22" s="124"/>
      <c r="F22" s="5" t="s">
        <v>55</v>
      </c>
      <c r="G22" s="125">
        <v>4</v>
      </c>
      <c r="H22" s="125">
        <v>4</v>
      </c>
      <c r="I22" s="5">
        <f t="shared" si="0"/>
        <v>0</v>
      </c>
      <c r="J22" s="8">
        <v>22.51</v>
      </c>
      <c r="K22" s="7">
        <f t="shared" si="1"/>
        <v>0</v>
      </c>
      <c r="L22" s="7">
        <f t="shared" si="2"/>
        <v>0</v>
      </c>
      <c r="M22" s="7">
        <f t="shared" si="3"/>
        <v>0</v>
      </c>
    </row>
    <row r="23" spans="1:13" ht="12.75" customHeight="1" x14ac:dyDescent="0.25">
      <c r="A23" s="17">
        <v>44550</v>
      </c>
      <c r="B23" s="11" t="s">
        <v>177</v>
      </c>
      <c r="C23" s="104" t="s">
        <v>163</v>
      </c>
      <c r="D23" s="124" t="s">
        <v>169</v>
      </c>
      <c r="E23" s="124"/>
      <c r="F23" s="5" t="s">
        <v>55</v>
      </c>
      <c r="G23" s="125">
        <v>5</v>
      </c>
      <c r="H23" s="125">
        <v>5</v>
      </c>
      <c r="I23" s="5">
        <f t="shared" si="0"/>
        <v>0</v>
      </c>
      <c r="J23" s="8">
        <v>254.24</v>
      </c>
      <c r="K23" s="7">
        <f t="shared" si="1"/>
        <v>0</v>
      </c>
      <c r="L23" s="7">
        <f t="shared" si="2"/>
        <v>0</v>
      </c>
      <c r="M23" s="7">
        <f t="shared" si="3"/>
        <v>0</v>
      </c>
    </row>
    <row r="24" spans="1:13" ht="11.25" customHeight="1" x14ac:dyDescent="0.25">
      <c r="A24" s="17">
        <v>44550</v>
      </c>
      <c r="B24" s="11" t="s">
        <v>178</v>
      </c>
      <c r="C24" s="104" t="s">
        <v>163</v>
      </c>
      <c r="D24" s="124" t="s">
        <v>170</v>
      </c>
      <c r="E24" s="124"/>
      <c r="F24" s="5" t="s">
        <v>55</v>
      </c>
      <c r="G24" s="125">
        <v>1</v>
      </c>
      <c r="H24" s="125">
        <v>1</v>
      </c>
      <c r="I24" s="5">
        <f t="shared" si="0"/>
        <v>0</v>
      </c>
      <c r="J24" s="8">
        <v>336.2</v>
      </c>
      <c r="K24" s="7">
        <f t="shared" si="1"/>
        <v>0</v>
      </c>
      <c r="L24" s="7">
        <f t="shared" si="2"/>
        <v>0</v>
      </c>
      <c r="M24" s="7">
        <f t="shared" si="3"/>
        <v>0</v>
      </c>
    </row>
    <row r="25" spans="1:13" ht="12" customHeight="1" x14ac:dyDescent="0.25">
      <c r="A25" s="17">
        <v>44550</v>
      </c>
      <c r="B25" s="11" t="s">
        <v>179</v>
      </c>
      <c r="C25" s="104" t="s">
        <v>163</v>
      </c>
      <c r="D25" s="124" t="s">
        <v>337</v>
      </c>
      <c r="E25" s="124"/>
      <c r="F25" s="5" t="s">
        <v>55</v>
      </c>
      <c r="G25" s="125">
        <v>1</v>
      </c>
      <c r="H25" s="125">
        <v>1</v>
      </c>
      <c r="I25" s="5">
        <f t="shared" si="0"/>
        <v>0</v>
      </c>
      <c r="J25" s="8">
        <v>690.67</v>
      </c>
      <c r="K25" s="7">
        <f t="shared" si="1"/>
        <v>0</v>
      </c>
      <c r="L25" s="7">
        <f t="shared" si="2"/>
        <v>0</v>
      </c>
      <c r="M25" s="7">
        <f t="shared" si="3"/>
        <v>0</v>
      </c>
    </row>
    <row r="26" spans="1:13" ht="12.75" customHeight="1" x14ac:dyDescent="0.25">
      <c r="A26" s="17">
        <v>44550</v>
      </c>
      <c r="B26" s="11" t="s">
        <v>165</v>
      </c>
      <c r="C26" s="104" t="s">
        <v>163</v>
      </c>
      <c r="D26" s="124" t="s">
        <v>167</v>
      </c>
      <c r="E26" s="124"/>
      <c r="F26" s="5" t="s">
        <v>55</v>
      </c>
      <c r="G26" s="125">
        <v>1</v>
      </c>
      <c r="H26" s="125">
        <v>1</v>
      </c>
      <c r="I26" s="5">
        <f t="shared" si="0"/>
        <v>0</v>
      </c>
      <c r="J26" s="8">
        <v>15693.08</v>
      </c>
      <c r="K26" s="7">
        <f t="shared" si="1"/>
        <v>0</v>
      </c>
      <c r="L26" s="7">
        <f t="shared" si="2"/>
        <v>0</v>
      </c>
      <c r="M26" s="7">
        <f t="shared" si="3"/>
        <v>0</v>
      </c>
    </row>
    <row r="27" spans="1:13" ht="14.25" customHeight="1" x14ac:dyDescent="0.25">
      <c r="A27" s="17">
        <v>44550</v>
      </c>
      <c r="B27" s="90">
        <v>46181531</v>
      </c>
      <c r="C27" s="73">
        <v>44546</v>
      </c>
      <c r="D27" s="160" t="s">
        <v>307</v>
      </c>
      <c r="E27" s="161"/>
      <c r="F27" s="80" t="s">
        <v>55</v>
      </c>
      <c r="G27" s="80">
        <v>2</v>
      </c>
      <c r="H27" s="80">
        <v>0</v>
      </c>
      <c r="I27" s="53">
        <f t="shared" si="0"/>
        <v>2</v>
      </c>
      <c r="J27" s="80">
        <v>308.7</v>
      </c>
      <c r="K27" s="68">
        <f t="shared" si="1"/>
        <v>617.4</v>
      </c>
      <c r="L27" s="68">
        <f t="shared" si="2"/>
        <v>111.13199999999999</v>
      </c>
      <c r="M27" s="68">
        <f t="shared" si="3"/>
        <v>728.53199999999993</v>
      </c>
    </row>
    <row r="28" spans="1:13" x14ac:dyDescent="0.25">
      <c r="A28" s="17">
        <v>44550</v>
      </c>
      <c r="B28" s="90">
        <v>26121536</v>
      </c>
      <c r="C28" s="73">
        <v>44546</v>
      </c>
      <c r="D28" s="160" t="s">
        <v>309</v>
      </c>
      <c r="E28" s="161"/>
      <c r="F28" s="80" t="s">
        <v>55</v>
      </c>
      <c r="G28" s="80">
        <v>1</v>
      </c>
      <c r="H28" s="80">
        <v>0</v>
      </c>
      <c r="I28" s="53">
        <f t="shared" si="0"/>
        <v>1</v>
      </c>
      <c r="J28" s="80">
        <v>352</v>
      </c>
      <c r="K28" s="68">
        <f t="shared" si="1"/>
        <v>352</v>
      </c>
      <c r="L28" s="68">
        <f t="shared" si="2"/>
        <v>63.36</v>
      </c>
      <c r="M28" s="68">
        <f t="shared" si="3"/>
        <v>415.36</v>
      </c>
    </row>
    <row r="29" spans="1:13" x14ac:dyDescent="0.25">
      <c r="A29" s="17">
        <v>44550</v>
      </c>
      <c r="B29" s="90">
        <v>39101605</v>
      </c>
      <c r="C29" s="73">
        <v>44546</v>
      </c>
      <c r="D29" s="160" t="s">
        <v>308</v>
      </c>
      <c r="E29" s="161"/>
      <c r="F29" s="80" t="s">
        <v>55</v>
      </c>
      <c r="G29" s="80">
        <v>10</v>
      </c>
      <c r="H29" s="80">
        <v>0</v>
      </c>
      <c r="I29" s="53">
        <f t="shared" si="0"/>
        <v>10</v>
      </c>
      <c r="J29" s="80">
        <v>157.75</v>
      </c>
      <c r="K29" s="68">
        <f t="shared" si="1"/>
        <v>1577.5</v>
      </c>
      <c r="L29" s="68">
        <f t="shared" si="2"/>
        <v>283.95</v>
      </c>
      <c r="M29" s="68">
        <f t="shared" si="3"/>
        <v>1861.45</v>
      </c>
    </row>
    <row r="30" spans="1:13" x14ac:dyDescent="0.25">
      <c r="A30" s="17">
        <v>44550</v>
      </c>
      <c r="B30" s="49" t="s">
        <v>284</v>
      </c>
      <c r="C30" s="73">
        <v>44498</v>
      </c>
      <c r="D30" s="152" t="s">
        <v>285</v>
      </c>
      <c r="E30" s="152"/>
      <c r="F30" s="51" t="s">
        <v>55</v>
      </c>
      <c r="G30" s="51">
        <v>1</v>
      </c>
      <c r="H30" s="51">
        <v>1</v>
      </c>
      <c r="I30" s="53">
        <f t="shared" si="0"/>
        <v>0</v>
      </c>
      <c r="J30" s="51">
        <v>450</v>
      </c>
      <c r="K30" s="68">
        <f t="shared" si="1"/>
        <v>0</v>
      </c>
      <c r="L30" s="68">
        <f t="shared" si="2"/>
        <v>0</v>
      </c>
      <c r="M30" s="68">
        <f t="shared" si="3"/>
        <v>0</v>
      </c>
    </row>
    <row r="31" spans="1:13" x14ac:dyDescent="0.25">
      <c r="A31" s="17">
        <v>44550</v>
      </c>
      <c r="B31" s="74">
        <v>236304</v>
      </c>
      <c r="C31" s="73">
        <v>44498</v>
      </c>
      <c r="D31" s="62" t="s">
        <v>286</v>
      </c>
      <c r="E31" s="62"/>
      <c r="F31" s="74" t="s">
        <v>55</v>
      </c>
      <c r="G31" s="74">
        <v>1</v>
      </c>
      <c r="H31" s="74">
        <v>1</v>
      </c>
      <c r="I31" s="53">
        <f t="shared" si="0"/>
        <v>0</v>
      </c>
      <c r="J31" s="74">
        <v>638.4</v>
      </c>
      <c r="K31" s="68">
        <f t="shared" si="1"/>
        <v>0</v>
      </c>
      <c r="L31" s="68">
        <f t="shared" si="2"/>
        <v>0</v>
      </c>
      <c r="M31" s="68">
        <f t="shared" si="3"/>
        <v>0</v>
      </c>
    </row>
    <row r="32" spans="1:13" x14ac:dyDescent="0.25">
      <c r="A32" s="17">
        <v>44390</v>
      </c>
      <c r="B32" s="11" t="s">
        <v>404</v>
      </c>
      <c r="C32" s="17">
        <v>44390</v>
      </c>
      <c r="D32" s="147" t="s">
        <v>405</v>
      </c>
      <c r="E32" s="147"/>
      <c r="F32" s="74" t="s">
        <v>55</v>
      </c>
      <c r="G32" s="74">
        <v>6</v>
      </c>
      <c r="H32" s="74">
        <v>6</v>
      </c>
      <c r="I32" s="53">
        <f t="shared" ref="I32" si="4">G32-H32</f>
        <v>0</v>
      </c>
      <c r="J32" s="74">
        <v>10280</v>
      </c>
      <c r="K32" s="68">
        <f t="shared" ref="K32" si="5">I32*J32</f>
        <v>0</v>
      </c>
      <c r="L32" s="68">
        <f t="shared" ref="L32" si="6">K32*18%</f>
        <v>0</v>
      </c>
      <c r="M32" s="68">
        <f t="shared" ref="M32" si="7">K32+L32</f>
        <v>0</v>
      </c>
    </row>
    <row r="33" spans="1:13" x14ac:dyDescent="0.25">
      <c r="A33" s="17">
        <v>44390</v>
      </c>
      <c r="B33" s="11" t="s">
        <v>407</v>
      </c>
      <c r="C33" s="17">
        <v>44390</v>
      </c>
      <c r="D33" s="147" t="s">
        <v>406</v>
      </c>
      <c r="E33" s="147"/>
      <c r="F33" s="74" t="s">
        <v>55</v>
      </c>
      <c r="G33" s="74">
        <v>4</v>
      </c>
      <c r="H33" s="74">
        <v>3</v>
      </c>
      <c r="I33" s="53">
        <f t="shared" ref="I33" si="8">G33-H33</f>
        <v>1</v>
      </c>
      <c r="J33" s="74">
        <v>10748.8</v>
      </c>
      <c r="K33" s="68">
        <f t="shared" ref="K33" si="9">I33*J33</f>
        <v>10748.8</v>
      </c>
      <c r="L33" s="68">
        <f t="shared" ref="L33" si="10">K33*18%</f>
        <v>1934.7839999999999</v>
      </c>
      <c r="M33" s="68">
        <f t="shared" ref="M33" si="11">K33+L33</f>
        <v>12683.583999999999</v>
      </c>
    </row>
    <row r="34" spans="1:13" x14ac:dyDescent="0.25">
      <c r="A34" s="17">
        <v>44390</v>
      </c>
      <c r="B34" s="11" t="s">
        <v>407</v>
      </c>
      <c r="C34" s="17">
        <v>44390</v>
      </c>
      <c r="D34" s="160" t="s">
        <v>408</v>
      </c>
      <c r="E34" s="161"/>
      <c r="F34" s="74" t="s">
        <v>55</v>
      </c>
      <c r="G34" s="74">
        <v>2</v>
      </c>
      <c r="H34" s="74">
        <v>2</v>
      </c>
      <c r="I34" s="53">
        <f t="shared" ref="I34" si="12">G34-H34</f>
        <v>0</v>
      </c>
      <c r="J34" s="74">
        <v>14007</v>
      </c>
      <c r="K34" s="68">
        <f t="shared" ref="K34" si="13">I34*J34</f>
        <v>0</v>
      </c>
      <c r="L34" s="68">
        <f t="shared" ref="L34" si="14">K34*18%</f>
        <v>0</v>
      </c>
      <c r="M34" s="68">
        <f t="shared" ref="M34" si="15">K34+L34</f>
        <v>0</v>
      </c>
    </row>
    <row r="35" spans="1:13" x14ac:dyDescent="0.25">
      <c r="A35" s="17">
        <v>44390</v>
      </c>
      <c r="B35" s="11" t="s">
        <v>407</v>
      </c>
      <c r="C35" s="17">
        <v>44390</v>
      </c>
      <c r="D35" s="160" t="s">
        <v>409</v>
      </c>
      <c r="E35" s="161"/>
      <c r="F35" s="74" t="s">
        <v>55</v>
      </c>
      <c r="G35" s="74">
        <v>1</v>
      </c>
      <c r="H35" s="74">
        <v>1</v>
      </c>
      <c r="I35" s="53">
        <f t="shared" ref="I35" si="16">G35-H35</f>
        <v>0</v>
      </c>
      <c r="J35" s="74">
        <v>1233</v>
      </c>
      <c r="K35" s="68">
        <f t="shared" ref="K35" si="17">I35*J35</f>
        <v>0</v>
      </c>
      <c r="L35" s="68">
        <f t="shared" ref="L35" si="18">K35*18%</f>
        <v>0</v>
      </c>
      <c r="M35" s="68">
        <f t="shared" ref="M35" si="19">K35+L35</f>
        <v>0</v>
      </c>
    </row>
    <row r="36" spans="1:13" x14ac:dyDescent="0.25">
      <c r="A36" s="17">
        <v>44390</v>
      </c>
      <c r="B36" s="11" t="s">
        <v>407</v>
      </c>
      <c r="C36" s="17">
        <v>44390</v>
      </c>
      <c r="D36" s="160" t="s">
        <v>410</v>
      </c>
      <c r="E36" s="161"/>
      <c r="F36" s="74" t="s">
        <v>55</v>
      </c>
      <c r="G36" s="74">
        <v>2</v>
      </c>
      <c r="H36" s="74">
        <v>2</v>
      </c>
      <c r="I36" s="53">
        <f t="shared" ref="I36" si="20">G36-H36</f>
        <v>0</v>
      </c>
      <c r="J36" s="74">
        <v>1818</v>
      </c>
      <c r="K36" s="68">
        <f t="shared" ref="K36" si="21">I36*J36</f>
        <v>0</v>
      </c>
      <c r="L36" s="68">
        <f t="shared" ref="L36" si="22">K36*18%</f>
        <v>0</v>
      </c>
      <c r="M36" s="68">
        <f t="shared" ref="M36" si="23">K36+L36</f>
        <v>0</v>
      </c>
    </row>
    <row r="37" spans="1:13" x14ac:dyDescent="0.25">
      <c r="A37" s="17">
        <v>44390</v>
      </c>
      <c r="B37" s="11" t="s">
        <v>407</v>
      </c>
      <c r="C37" s="17">
        <v>44390</v>
      </c>
      <c r="D37" s="160" t="s">
        <v>411</v>
      </c>
      <c r="E37" s="161"/>
      <c r="F37" s="74" t="s">
        <v>55</v>
      </c>
      <c r="G37" s="74">
        <v>4</v>
      </c>
      <c r="H37" s="74">
        <v>4</v>
      </c>
      <c r="I37" s="53">
        <f t="shared" ref="I37" si="24">G37-H37</f>
        <v>0</v>
      </c>
      <c r="J37" s="74">
        <v>145</v>
      </c>
      <c r="K37" s="68">
        <f t="shared" ref="K37" si="25">I37*J37</f>
        <v>0</v>
      </c>
      <c r="L37" s="68">
        <f t="shared" ref="L37" si="26">K37*18%</f>
        <v>0</v>
      </c>
      <c r="M37" s="68">
        <f t="shared" ref="M37" si="27">K37+L37</f>
        <v>0</v>
      </c>
    </row>
    <row r="38" spans="1:13" x14ac:dyDescent="0.25">
      <c r="A38" s="17">
        <v>44390</v>
      </c>
      <c r="B38" s="49" t="s">
        <v>412</v>
      </c>
      <c r="C38" s="17">
        <v>44390</v>
      </c>
      <c r="D38" s="152" t="s">
        <v>413</v>
      </c>
      <c r="E38" s="152"/>
      <c r="F38" s="74" t="s">
        <v>55</v>
      </c>
      <c r="G38" s="74">
        <v>4</v>
      </c>
      <c r="H38" s="74">
        <v>4</v>
      </c>
      <c r="I38" s="53">
        <f t="shared" ref="I38:I47" si="28">G38-H38</f>
        <v>0</v>
      </c>
      <c r="J38" s="74">
        <v>704</v>
      </c>
      <c r="K38" s="68">
        <f t="shared" ref="K38:K47" si="29">I38*J38</f>
        <v>0</v>
      </c>
      <c r="L38" s="68">
        <f t="shared" ref="L38:L47" si="30">K38*18%</f>
        <v>0</v>
      </c>
      <c r="M38" s="68">
        <f t="shared" ref="M38:M47" si="31">K38+L38</f>
        <v>0</v>
      </c>
    </row>
    <row r="39" spans="1:13" x14ac:dyDescent="0.25">
      <c r="A39" s="17">
        <v>44390</v>
      </c>
      <c r="B39" s="74">
        <v>39101605</v>
      </c>
      <c r="C39" s="17">
        <v>44390</v>
      </c>
      <c r="D39" s="62" t="s">
        <v>414</v>
      </c>
      <c r="E39" s="62"/>
      <c r="F39" s="74" t="s">
        <v>55</v>
      </c>
      <c r="G39" s="74">
        <v>6</v>
      </c>
      <c r="H39" s="74">
        <v>0</v>
      </c>
      <c r="I39" s="53">
        <f t="shared" si="28"/>
        <v>6</v>
      </c>
      <c r="J39" s="74">
        <v>225</v>
      </c>
      <c r="K39" s="68">
        <f t="shared" si="29"/>
        <v>1350</v>
      </c>
      <c r="L39" s="68">
        <f t="shared" si="30"/>
        <v>243</v>
      </c>
      <c r="M39" s="68">
        <f t="shared" si="31"/>
        <v>1593</v>
      </c>
    </row>
    <row r="40" spans="1:13" x14ac:dyDescent="0.25">
      <c r="A40" s="17">
        <v>44390</v>
      </c>
      <c r="B40" s="11" t="s">
        <v>415</v>
      </c>
      <c r="C40" s="17">
        <v>44390</v>
      </c>
      <c r="D40" s="221" t="s">
        <v>416</v>
      </c>
      <c r="E40" s="147"/>
      <c r="F40" s="74" t="s">
        <v>55</v>
      </c>
      <c r="G40" s="74">
        <v>3</v>
      </c>
      <c r="H40" s="74">
        <v>0</v>
      </c>
      <c r="I40" s="53">
        <f t="shared" si="28"/>
        <v>3</v>
      </c>
      <c r="J40" s="74">
        <v>984</v>
      </c>
      <c r="K40" s="68">
        <f t="shared" si="29"/>
        <v>2952</v>
      </c>
      <c r="L40" s="68">
        <f t="shared" si="30"/>
        <v>531.36</v>
      </c>
      <c r="M40" s="68">
        <f t="shared" si="31"/>
        <v>3483.36</v>
      </c>
    </row>
    <row r="41" spans="1:13" x14ac:dyDescent="0.25">
      <c r="A41" s="17">
        <v>44390</v>
      </c>
      <c r="B41" s="11" t="s">
        <v>417</v>
      </c>
      <c r="C41" s="17">
        <v>44390</v>
      </c>
      <c r="D41" s="221" t="s">
        <v>418</v>
      </c>
      <c r="E41" s="147"/>
      <c r="F41" s="74" t="s">
        <v>55</v>
      </c>
      <c r="G41" s="74">
        <v>2</v>
      </c>
      <c r="H41" s="74">
        <v>1</v>
      </c>
      <c r="I41" s="53">
        <f t="shared" si="28"/>
        <v>1</v>
      </c>
      <c r="J41" s="74">
        <v>2320</v>
      </c>
      <c r="K41" s="68">
        <f t="shared" si="29"/>
        <v>2320</v>
      </c>
      <c r="L41" s="68">
        <f t="shared" si="30"/>
        <v>417.59999999999997</v>
      </c>
      <c r="M41" s="68">
        <f t="shared" si="31"/>
        <v>2737.6</v>
      </c>
    </row>
    <row r="42" spans="1:13" x14ac:dyDescent="0.25">
      <c r="A42" s="17">
        <v>44390</v>
      </c>
      <c r="B42" s="11" t="s">
        <v>417</v>
      </c>
      <c r="C42" s="17">
        <v>44390</v>
      </c>
      <c r="D42" s="221" t="s">
        <v>419</v>
      </c>
      <c r="E42" s="147"/>
      <c r="F42" s="74" t="s">
        <v>55</v>
      </c>
      <c r="G42" s="74">
        <v>2</v>
      </c>
      <c r="H42" s="74">
        <v>1</v>
      </c>
      <c r="I42" s="53">
        <f t="shared" si="28"/>
        <v>1</v>
      </c>
      <c r="J42" s="74">
        <v>602</v>
      </c>
      <c r="K42" s="68">
        <f t="shared" si="29"/>
        <v>602</v>
      </c>
      <c r="L42" s="68">
        <f t="shared" si="30"/>
        <v>108.36</v>
      </c>
      <c r="M42" s="68">
        <f t="shared" si="31"/>
        <v>710.36</v>
      </c>
    </row>
    <row r="43" spans="1:13" x14ac:dyDescent="0.25">
      <c r="A43" s="17">
        <v>44390</v>
      </c>
      <c r="B43" s="11" t="s">
        <v>420</v>
      </c>
      <c r="C43" s="17">
        <v>44390</v>
      </c>
      <c r="D43" s="221" t="s">
        <v>421</v>
      </c>
      <c r="E43" s="147"/>
      <c r="F43" s="74" t="s">
        <v>55</v>
      </c>
      <c r="G43" s="74">
        <v>2</v>
      </c>
      <c r="H43" s="74">
        <v>0</v>
      </c>
      <c r="I43" s="53">
        <f t="shared" si="28"/>
        <v>2</v>
      </c>
      <c r="J43" s="74">
        <v>718</v>
      </c>
      <c r="K43" s="68">
        <f t="shared" si="29"/>
        <v>1436</v>
      </c>
      <c r="L43" s="68">
        <f t="shared" si="30"/>
        <v>258.48</v>
      </c>
      <c r="M43" s="68">
        <f t="shared" si="31"/>
        <v>1694.48</v>
      </c>
    </row>
    <row r="44" spans="1:13" x14ac:dyDescent="0.25">
      <c r="A44" s="17">
        <v>44390</v>
      </c>
      <c r="B44" s="11" t="s">
        <v>422</v>
      </c>
      <c r="C44" s="17">
        <v>44390</v>
      </c>
      <c r="D44" s="221" t="s">
        <v>423</v>
      </c>
      <c r="E44" s="147"/>
      <c r="F44" s="74" t="s">
        <v>55</v>
      </c>
      <c r="G44" s="74">
        <v>3</v>
      </c>
      <c r="H44" s="74">
        <v>0</v>
      </c>
      <c r="I44" s="53">
        <f t="shared" si="28"/>
        <v>3</v>
      </c>
      <c r="J44" s="74">
        <v>2162</v>
      </c>
      <c r="K44" s="68">
        <f t="shared" si="29"/>
        <v>6486</v>
      </c>
      <c r="L44" s="68">
        <f t="shared" si="30"/>
        <v>1167.48</v>
      </c>
      <c r="M44" s="68">
        <f t="shared" si="31"/>
        <v>7653.48</v>
      </c>
    </row>
    <row r="45" spans="1:13" x14ac:dyDescent="0.25">
      <c r="A45" s="17">
        <v>44390</v>
      </c>
      <c r="B45" s="11" t="s">
        <v>424</v>
      </c>
      <c r="C45" s="17">
        <v>44390</v>
      </c>
      <c r="D45" s="221" t="s">
        <v>425</v>
      </c>
      <c r="E45" s="147"/>
      <c r="F45" s="74" t="s">
        <v>55</v>
      </c>
      <c r="G45" s="74">
        <v>4</v>
      </c>
      <c r="H45" s="74">
        <v>0</v>
      </c>
      <c r="I45" s="53">
        <f t="shared" si="28"/>
        <v>4</v>
      </c>
      <c r="J45" s="74">
        <v>580</v>
      </c>
      <c r="K45" s="68">
        <f t="shared" si="29"/>
        <v>2320</v>
      </c>
      <c r="L45" s="68">
        <f t="shared" si="30"/>
        <v>417.59999999999997</v>
      </c>
      <c r="M45" s="68">
        <f t="shared" si="31"/>
        <v>2737.6</v>
      </c>
    </row>
    <row r="46" spans="1:13" x14ac:dyDescent="0.25">
      <c r="A46" s="17">
        <v>44390</v>
      </c>
      <c r="B46" s="11" t="s">
        <v>426</v>
      </c>
      <c r="C46" s="17">
        <v>44390</v>
      </c>
      <c r="D46" s="221" t="s">
        <v>427</v>
      </c>
      <c r="E46" s="147"/>
      <c r="F46" s="74" t="s">
        <v>55</v>
      </c>
      <c r="G46" s="74">
        <v>3</v>
      </c>
      <c r="H46" s="74">
        <v>0</v>
      </c>
      <c r="I46" s="53">
        <f t="shared" si="28"/>
        <v>3</v>
      </c>
      <c r="J46" s="74">
        <v>1965</v>
      </c>
      <c r="K46" s="68">
        <f t="shared" si="29"/>
        <v>5895</v>
      </c>
      <c r="L46" s="68">
        <f t="shared" si="30"/>
        <v>1061.0999999999999</v>
      </c>
      <c r="M46" s="68">
        <f t="shared" si="31"/>
        <v>6956.1</v>
      </c>
    </row>
    <row r="47" spans="1:13" x14ac:dyDescent="0.25">
      <c r="A47" s="17">
        <v>44390</v>
      </c>
      <c r="B47" s="11" t="s">
        <v>426</v>
      </c>
      <c r="C47" s="17">
        <v>44390</v>
      </c>
      <c r="D47" s="222" t="s">
        <v>428</v>
      </c>
      <c r="E47" s="223"/>
      <c r="F47" s="74" t="s">
        <v>55</v>
      </c>
      <c r="G47" s="74">
        <v>1</v>
      </c>
      <c r="H47" s="74">
        <v>0</v>
      </c>
      <c r="I47" s="53">
        <f t="shared" si="28"/>
        <v>1</v>
      </c>
      <c r="J47" s="74">
        <v>580</v>
      </c>
      <c r="K47" s="68">
        <f t="shared" si="29"/>
        <v>580</v>
      </c>
      <c r="L47" s="68">
        <f t="shared" si="30"/>
        <v>104.39999999999999</v>
      </c>
      <c r="M47" s="68">
        <f t="shared" si="31"/>
        <v>684.4</v>
      </c>
    </row>
    <row r="48" spans="1:13" x14ac:dyDescent="0.25">
      <c r="A48" s="17">
        <v>44788</v>
      </c>
      <c r="B48" s="11" t="s">
        <v>426</v>
      </c>
      <c r="C48" s="17">
        <v>44788</v>
      </c>
      <c r="D48" s="221"/>
      <c r="E48" s="147"/>
      <c r="F48" s="5"/>
      <c r="G48" s="58"/>
      <c r="H48" s="58"/>
      <c r="I48" s="58"/>
      <c r="J48" s="59"/>
      <c r="K48" s="7"/>
      <c r="L48" s="7"/>
      <c r="M48" s="7"/>
    </row>
    <row r="49" spans="1:14" x14ac:dyDescent="0.25">
      <c r="A49" s="17"/>
      <c r="B49" s="11"/>
      <c r="C49" s="17"/>
      <c r="D49" s="221"/>
      <c r="E49" s="147"/>
      <c r="F49" s="5"/>
      <c r="G49" s="58"/>
      <c r="H49" s="58"/>
      <c r="I49" s="58"/>
      <c r="J49" s="59"/>
      <c r="K49" s="7"/>
      <c r="L49" s="7"/>
      <c r="M49" s="7"/>
    </row>
    <row r="50" spans="1:14" x14ac:dyDescent="0.25">
      <c r="A50" s="17">
        <v>44007</v>
      </c>
      <c r="B50" s="11" t="s">
        <v>353</v>
      </c>
      <c r="C50" s="104">
        <v>43217</v>
      </c>
      <c r="D50" s="150" t="s">
        <v>354</v>
      </c>
      <c r="E50" s="143"/>
      <c r="F50" s="5" t="s">
        <v>55</v>
      </c>
      <c r="G50" s="5">
        <v>1</v>
      </c>
      <c r="H50" s="5">
        <v>1</v>
      </c>
      <c r="I50" s="5">
        <v>0</v>
      </c>
      <c r="J50" s="51">
        <f t="shared" ref="J50:J51" si="32">+H50-I50</f>
        <v>1</v>
      </c>
      <c r="K50" s="52">
        <v>4733.1400000000003</v>
      </c>
      <c r="L50" s="7">
        <f t="shared" ref="L50:L51" si="33">J50*K50</f>
        <v>4733.1400000000003</v>
      </c>
      <c r="M50" s="7">
        <f t="shared" ref="M50:M51" si="34">L50*18%</f>
        <v>851.96519999999998</v>
      </c>
      <c r="N50" s="7">
        <f t="shared" ref="N50:N51" si="35">L50+M50</f>
        <v>5585.1052</v>
      </c>
    </row>
    <row r="51" spans="1:14" x14ac:dyDescent="0.25">
      <c r="A51" s="17">
        <v>44007</v>
      </c>
      <c r="B51" s="11" t="s">
        <v>353</v>
      </c>
      <c r="C51" s="104">
        <v>43217</v>
      </c>
      <c r="D51" s="150" t="s">
        <v>355</v>
      </c>
      <c r="E51" s="143"/>
      <c r="F51" s="5" t="s">
        <v>55</v>
      </c>
      <c r="G51" s="5">
        <v>1</v>
      </c>
      <c r="H51" s="5">
        <v>1</v>
      </c>
      <c r="I51" s="5">
        <v>0</v>
      </c>
      <c r="J51" s="51">
        <f t="shared" si="32"/>
        <v>1</v>
      </c>
      <c r="K51" s="52">
        <v>4733.1400000000003</v>
      </c>
      <c r="L51" s="7">
        <f t="shared" si="33"/>
        <v>4733.1400000000003</v>
      </c>
      <c r="M51" s="7">
        <f t="shared" si="34"/>
        <v>851.96519999999998</v>
      </c>
      <c r="N51" s="7">
        <f t="shared" si="35"/>
        <v>5585.1052</v>
      </c>
    </row>
    <row r="52" spans="1:14" x14ac:dyDescent="0.25">
      <c r="A52" s="17">
        <v>44550</v>
      </c>
      <c r="B52" s="11" t="s">
        <v>94</v>
      </c>
      <c r="C52" s="104" t="s">
        <v>88</v>
      </c>
      <c r="D52" s="150" t="s">
        <v>373</v>
      </c>
      <c r="E52" s="143"/>
      <c r="F52" s="5" t="s">
        <v>55</v>
      </c>
      <c r="G52" s="5">
        <v>1</v>
      </c>
      <c r="H52" s="5">
        <v>2</v>
      </c>
      <c r="I52" s="5">
        <v>1</v>
      </c>
      <c r="J52" s="123">
        <f t="shared" ref="J52:J57" si="36">H52-I52</f>
        <v>1</v>
      </c>
      <c r="K52" s="7">
        <v>1570</v>
      </c>
      <c r="L52" s="6">
        <f t="shared" ref="L52:L57" si="37">J52*K52</f>
        <v>1570</v>
      </c>
      <c r="M52" s="6">
        <f t="shared" ref="M52:M57" si="38">L52*18%</f>
        <v>282.59999999999997</v>
      </c>
      <c r="N52" s="6">
        <f t="shared" ref="N52:N57" si="39">L52+M52</f>
        <v>1852.6</v>
      </c>
    </row>
    <row r="53" spans="1:14" x14ac:dyDescent="0.25">
      <c r="A53" s="17">
        <v>44550</v>
      </c>
      <c r="B53" s="11" t="s">
        <v>95</v>
      </c>
      <c r="C53" s="104" t="s">
        <v>88</v>
      </c>
      <c r="D53" s="150" t="s">
        <v>374</v>
      </c>
      <c r="E53" s="143"/>
      <c r="F53" s="5" t="s">
        <v>55</v>
      </c>
      <c r="G53" s="5">
        <v>2</v>
      </c>
      <c r="H53" s="5">
        <v>2</v>
      </c>
      <c r="I53" s="5">
        <v>0</v>
      </c>
      <c r="J53" s="123">
        <f t="shared" si="36"/>
        <v>2</v>
      </c>
      <c r="K53" s="7">
        <v>1840</v>
      </c>
      <c r="L53" s="6">
        <f t="shared" si="37"/>
        <v>3680</v>
      </c>
      <c r="M53" s="6">
        <f t="shared" si="38"/>
        <v>662.4</v>
      </c>
      <c r="N53" s="6">
        <f t="shared" si="39"/>
        <v>4342.3999999999996</v>
      </c>
    </row>
    <row r="54" spans="1:14" x14ac:dyDescent="0.25">
      <c r="A54" s="17">
        <v>44550</v>
      </c>
      <c r="B54" s="11" t="s">
        <v>94</v>
      </c>
      <c r="C54" s="104" t="s">
        <v>88</v>
      </c>
      <c r="D54" s="150" t="s">
        <v>375</v>
      </c>
      <c r="E54" s="143"/>
      <c r="F54" s="5" t="s">
        <v>55</v>
      </c>
      <c r="G54" s="5">
        <v>1</v>
      </c>
      <c r="H54" s="5">
        <v>2</v>
      </c>
      <c r="I54" s="5">
        <v>1</v>
      </c>
      <c r="J54" s="123">
        <f t="shared" si="36"/>
        <v>1</v>
      </c>
      <c r="K54" s="7">
        <v>1570</v>
      </c>
      <c r="L54" s="6">
        <f t="shared" si="37"/>
        <v>1570</v>
      </c>
      <c r="M54" s="6">
        <f t="shared" si="38"/>
        <v>282.59999999999997</v>
      </c>
      <c r="N54" s="6">
        <f t="shared" si="39"/>
        <v>1852.6</v>
      </c>
    </row>
    <row r="55" spans="1:14" x14ac:dyDescent="0.25">
      <c r="A55" s="17">
        <v>44550</v>
      </c>
      <c r="B55" s="11" t="s">
        <v>95</v>
      </c>
      <c r="C55" s="104" t="s">
        <v>88</v>
      </c>
      <c r="D55" s="150" t="s">
        <v>376</v>
      </c>
      <c r="E55" s="143"/>
      <c r="F55" s="5" t="s">
        <v>55</v>
      </c>
      <c r="G55" s="5">
        <v>1</v>
      </c>
      <c r="H55" s="5">
        <v>2</v>
      </c>
      <c r="I55" s="5">
        <v>1</v>
      </c>
      <c r="J55" s="123">
        <f t="shared" si="36"/>
        <v>1</v>
      </c>
      <c r="K55" s="7">
        <v>1840</v>
      </c>
      <c r="L55" s="6">
        <f t="shared" si="37"/>
        <v>1840</v>
      </c>
      <c r="M55" s="6">
        <f t="shared" si="38"/>
        <v>331.2</v>
      </c>
      <c r="N55" s="6">
        <f t="shared" si="39"/>
        <v>2171.1999999999998</v>
      </c>
    </row>
    <row r="56" spans="1:14" x14ac:dyDescent="0.25">
      <c r="A56" s="17">
        <v>44550</v>
      </c>
      <c r="B56" s="11" t="s">
        <v>94</v>
      </c>
      <c r="C56" s="104" t="s">
        <v>88</v>
      </c>
      <c r="D56" s="150" t="s">
        <v>377</v>
      </c>
      <c r="E56" s="143"/>
      <c r="F56" s="5" t="s">
        <v>55</v>
      </c>
      <c r="G56" s="5">
        <v>2</v>
      </c>
      <c r="H56" s="5">
        <v>2</v>
      </c>
      <c r="I56" s="5">
        <v>0</v>
      </c>
      <c r="J56" s="123">
        <f t="shared" si="36"/>
        <v>2</v>
      </c>
      <c r="K56" s="7">
        <v>1570</v>
      </c>
      <c r="L56" s="6">
        <f t="shared" si="37"/>
        <v>3140</v>
      </c>
      <c r="M56" s="6">
        <f t="shared" si="38"/>
        <v>565.19999999999993</v>
      </c>
      <c r="N56" s="6">
        <f t="shared" si="39"/>
        <v>3705.2</v>
      </c>
    </row>
    <row r="57" spans="1:14" x14ac:dyDescent="0.25">
      <c r="A57" s="17">
        <v>44550</v>
      </c>
      <c r="B57" s="11" t="s">
        <v>95</v>
      </c>
      <c r="C57" s="104" t="s">
        <v>88</v>
      </c>
      <c r="D57" s="150" t="s">
        <v>378</v>
      </c>
      <c r="E57" s="143"/>
      <c r="F57" s="5" t="s">
        <v>55</v>
      </c>
      <c r="G57" s="5">
        <v>0</v>
      </c>
      <c r="H57" s="5">
        <v>2</v>
      </c>
      <c r="I57" s="5">
        <v>2</v>
      </c>
      <c r="J57" s="123">
        <f t="shared" si="36"/>
        <v>0</v>
      </c>
      <c r="K57" s="7">
        <v>1840</v>
      </c>
      <c r="L57" s="6">
        <f t="shared" si="37"/>
        <v>0</v>
      </c>
      <c r="M57" s="6">
        <f t="shared" si="38"/>
        <v>0</v>
      </c>
      <c r="N57" s="6">
        <f t="shared" si="39"/>
        <v>0</v>
      </c>
    </row>
    <row r="98" spans="2:2" x14ac:dyDescent="0.25">
      <c r="B98" t="e">
        <f>E98:Q139</f>
        <v>#VALUE!</v>
      </c>
    </row>
  </sheetData>
  <pageMargins left="0.7" right="0.7" top="0.75" bottom="0.75" header="0.3" footer="0.3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JULIO-SEPTIEMBRE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ENEURY</dc:creator>
  <cp:lastModifiedBy>SGN-JOSE</cp:lastModifiedBy>
  <cp:lastPrinted>2022-10-10T12:55:19Z</cp:lastPrinted>
  <dcterms:created xsi:type="dcterms:W3CDTF">2017-10-05T13:28:57Z</dcterms:created>
  <dcterms:modified xsi:type="dcterms:W3CDTF">2022-10-13T14:30:57Z</dcterms:modified>
</cp:coreProperties>
</file>