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294\Desktop\oficios de almacen\INVENTARIO DE LOS GASTABLES\INVENTARIO 2023\"/>
    </mc:Choice>
  </mc:AlternateContent>
  <xr:revisionPtr revIDLastSave="0" documentId="13_ncr:1_{8D3A5FCE-0564-4A02-B2C2-B835514CEE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-marzo 2021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J255" i="2"/>
  <c r="L255" i="2" s="1"/>
  <c r="J115" i="2"/>
  <c r="L115" i="2" s="1"/>
  <c r="J133" i="2"/>
  <c r="L133" i="2" s="1"/>
  <c r="J99" i="2"/>
  <c r="J150" i="2"/>
  <c r="J234" i="2"/>
  <c r="L234" i="2" s="1"/>
  <c r="J211" i="2"/>
  <c r="L211" i="2" s="1"/>
  <c r="J242" i="2"/>
  <c r="J36" i="2"/>
  <c r="L36" i="2" s="1"/>
  <c r="F36" i="2"/>
  <c r="J37" i="2"/>
  <c r="L37" i="2" s="1"/>
  <c r="J35" i="2"/>
  <c r="L35" i="2" s="1"/>
  <c r="J46" i="2"/>
  <c r="L46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L50" i="3"/>
  <c r="M50" i="3" s="1"/>
  <c r="N50" i="3" s="1"/>
  <c r="J50" i="3"/>
  <c r="J138" i="2"/>
  <c r="J139" i="2"/>
  <c r="J140" i="2"/>
  <c r="J68" i="2"/>
  <c r="L68" i="2" s="1"/>
  <c r="J135" i="2"/>
  <c r="L135" i="2" s="1"/>
  <c r="J84" i="2"/>
  <c r="L84" i="2" s="1"/>
  <c r="J85" i="2"/>
  <c r="L85" i="2" s="1"/>
  <c r="L70" i="2"/>
  <c r="M70" i="2" s="1"/>
  <c r="J134" i="2"/>
  <c r="L134" i="2" s="1"/>
  <c r="J168" i="2"/>
  <c r="L168" i="2" s="1"/>
  <c r="J124" i="2"/>
  <c r="L124" i="2" s="1"/>
  <c r="M124" i="2" s="1"/>
  <c r="N124" i="2" s="1"/>
  <c r="J56" i="2"/>
  <c r="L56" i="2" s="1"/>
  <c r="M56" i="2" s="1"/>
  <c r="N56" i="2" s="1"/>
  <c r="J235" i="2"/>
  <c r="L235" i="2" s="1"/>
  <c r="J236" i="2"/>
  <c r="L236" i="2" s="1"/>
  <c r="J233" i="2"/>
  <c r="L233" i="2" s="1"/>
  <c r="J216" i="2"/>
  <c r="L216" i="2" s="1"/>
  <c r="J245" i="2"/>
  <c r="L245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255" i="2" l="1"/>
  <c r="N255" i="2" s="1"/>
  <c r="M115" i="2"/>
  <c r="N115" i="2" s="1"/>
  <c r="M133" i="2"/>
  <c r="N133" i="2" s="1"/>
  <c r="M234" i="2"/>
  <c r="N234" i="2" s="1"/>
  <c r="M211" i="2"/>
  <c r="N211" i="2" s="1"/>
  <c r="M36" i="2"/>
  <c r="N36" i="2" s="1"/>
  <c r="M37" i="2"/>
  <c r="N37" i="2" s="1"/>
  <c r="M35" i="2"/>
  <c r="N35" i="2" s="1"/>
  <c r="M46" i="2"/>
  <c r="N46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68" i="2"/>
  <c r="N68" i="2" s="1"/>
  <c r="M135" i="2"/>
  <c r="N135" i="2" s="1"/>
  <c r="M84" i="2"/>
  <c r="N84" i="2" s="1"/>
  <c r="M85" i="2"/>
  <c r="N85" i="2" s="1"/>
  <c r="N70" i="2"/>
  <c r="M134" i="2"/>
  <c r="N134" i="2" s="1"/>
  <c r="M168" i="2"/>
  <c r="N168" i="2" s="1"/>
  <c r="M235" i="2"/>
  <c r="N235" i="2" s="1"/>
  <c r="M236" i="2"/>
  <c r="N236" i="2" s="1"/>
  <c r="M233" i="2"/>
  <c r="N233" i="2" s="1"/>
  <c r="M216" i="2"/>
  <c r="N216" i="2" s="1"/>
  <c r="M245" i="2"/>
  <c r="N245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114" i="2" l="1"/>
  <c r="L114" i="2" s="1"/>
  <c r="M114" i="2" l="1"/>
  <c r="N114" i="2" s="1"/>
  <c r="J21" i="2"/>
  <c r="J222" i="2" l="1"/>
  <c r="L222" i="2" s="1"/>
  <c r="J223" i="2"/>
  <c r="M222" i="2" l="1"/>
  <c r="N222" i="2" s="1"/>
  <c r="J232" i="2"/>
  <c r="L232" i="2" s="1"/>
  <c r="M232" i="2" l="1"/>
  <c r="N232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46" i="2"/>
  <c r="J145" i="2"/>
  <c r="J144" i="2"/>
  <c r="J143" i="2"/>
  <c r="J141" i="2"/>
  <c r="J208" i="2"/>
  <c r="L208" i="2" s="1"/>
  <c r="J207" i="2"/>
  <c r="L207" i="2" s="1"/>
  <c r="J206" i="2"/>
  <c r="L206" i="2" s="1"/>
  <c r="J205" i="2"/>
  <c r="L205" i="2" s="1"/>
  <c r="J203" i="2"/>
  <c r="L203" i="2" s="1"/>
  <c r="J202" i="2"/>
  <c r="L202" i="2" s="1"/>
  <c r="J201" i="2"/>
  <c r="L201" i="2" s="1"/>
  <c r="J200" i="2"/>
  <c r="L200" i="2" s="1"/>
  <c r="J198" i="2"/>
  <c r="L198" i="2" s="1"/>
  <c r="J197" i="2"/>
  <c r="L197" i="2" s="1"/>
  <c r="J196" i="2"/>
  <c r="L196" i="2" s="1"/>
  <c r="J195" i="2"/>
  <c r="L195" i="2" s="1"/>
  <c r="J193" i="2"/>
  <c r="L193" i="2" s="1"/>
  <c r="J192" i="2"/>
  <c r="L192" i="2" s="1"/>
  <c r="J191" i="2"/>
  <c r="L191" i="2" s="1"/>
  <c r="J190" i="2"/>
  <c r="L190" i="2" s="1"/>
  <c r="J188" i="2"/>
  <c r="L188" i="2" s="1"/>
  <c r="J187" i="2"/>
  <c r="L187" i="2" s="1"/>
  <c r="J186" i="2"/>
  <c r="L186" i="2" s="1"/>
  <c r="J185" i="2"/>
  <c r="L185" i="2" s="1"/>
  <c r="J183" i="2"/>
  <c r="L183" i="2" s="1"/>
  <c r="J182" i="2"/>
  <c r="L182" i="2" s="1"/>
  <c r="J181" i="2"/>
  <c r="L181" i="2" s="1"/>
  <c r="J180" i="2"/>
  <c r="L180" i="2" s="1"/>
  <c r="J178" i="2"/>
  <c r="L178" i="2" s="1"/>
  <c r="J177" i="2"/>
  <c r="L177" i="2" s="1"/>
  <c r="M177" i="2" s="1"/>
  <c r="N177" i="2" s="1"/>
  <c r="J176" i="2"/>
  <c r="L176" i="2" s="1"/>
  <c r="M176" i="2" s="1"/>
  <c r="N176" i="2" s="1"/>
  <c r="J175" i="2"/>
  <c r="L175" i="2" s="1"/>
  <c r="M207" i="2" l="1"/>
  <c r="N207" i="2" s="1"/>
  <c r="M205" i="2"/>
  <c r="N205" i="2" s="1"/>
  <c r="M206" i="2"/>
  <c r="N206" i="2" s="1"/>
  <c r="M208" i="2"/>
  <c r="N208" i="2" s="1"/>
  <c r="M203" i="2"/>
  <c r="N203" i="2" s="1"/>
  <c r="M200" i="2"/>
  <c r="N200" i="2" s="1"/>
  <c r="M201" i="2"/>
  <c r="N201" i="2" s="1"/>
  <c r="M202" i="2"/>
  <c r="N202" i="2" s="1"/>
  <c r="M195" i="2"/>
  <c r="N195" i="2" s="1"/>
  <c r="M197" i="2"/>
  <c r="N197" i="2" s="1"/>
  <c r="M196" i="2"/>
  <c r="N196" i="2" s="1"/>
  <c r="M198" i="2"/>
  <c r="N198" i="2" s="1"/>
  <c r="M190" i="2"/>
  <c r="N190" i="2" s="1"/>
  <c r="M191" i="2"/>
  <c r="N191" i="2" s="1"/>
  <c r="M192" i="2"/>
  <c r="N192" i="2" s="1"/>
  <c r="M193" i="2"/>
  <c r="N193" i="2" s="1"/>
  <c r="M186" i="2"/>
  <c r="N186" i="2" s="1"/>
  <c r="M187" i="2"/>
  <c r="N187" i="2" s="1"/>
  <c r="M185" i="2"/>
  <c r="N185" i="2" s="1"/>
  <c r="M188" i="2"/>
  <c r="N188" i="2" s="1"/>
  <c r="M182" i="2"/>
  <c r="N182" i="2" s="1"/>
  <c r="M180" i="2"/>
  <c r="N180" i="2" s="1"/>
  <c r="M181" i="2"/>
  <c r="N181" i="2" s="1"/>
  <c r="M183" i="2"/>
  <c r="N183" i="2" s="1"/>
  <c r="M175" i="2"/>
  <c r="N175" i="2" s="1"/>
  <c r="M178" i="2"/>
  <c r="N178" i="2" s="1"/>
  <c r="J173" i="2"/>
  <c r="L173" i="2" s="1"/>
  <c r="J172" i="2"/>
  <c r="L172" i="2" s="1"/>
  <c r="J171" i="2"/>
  <c r="L171" i="2" s="1"/>
  <c r="J170" i="2"/>
  <c r="L170" i="2" s="1"/>
  <c r="J166" i="2"/>
  <c r="L166" i="2" s="1"/>
  <c r="J165" i="2"/>
  <c r="L165" i="2" s="1"/>
  <c r="J164" i="2"/>
  <c r="L164" i="2" s="1"/>
  <c r="J163" i="2"/>
  <c r="L163" i="2" s="1"/>
  <c r="J161" i="2"/>
  <c r="L161" i="2" s="1"/>
  <c r="J160" i="2"/>
  <c r="L160" i="2" s="1"/>
  <c r="M160" i="2" s="1"/>
  <c r="J159" i="2"/>
  <c r="L159" i="2" s="1"/>
  <c r="M159" i="2" s="1"/>
  <c r="J158" i="2"/>
  <c r="L158" i="2" s="1"/>
  <c r="J156" i="2"/>
  <c r="L156" i="2" s="1"/>
  <c r="J155" i="2"/>
  <c r="L155" i="2" s="1"/>
  <c r="M155" i="2" s="1"/>
  <c r="J154" i="2"/>
  <c r="L154" i="2" s="1"/>
  <c r="M154" i="2" s="1"/>
  <c r="J153" i="2"/>
  <c r="L153" i="2" s="1"/>
  <c r="F153" i="2"/>
  <c r="F154" i="2" s="1"/>
  <c r="F156" i="2" s="1"/>
  <c r="F158" i="2" s="1"/>
  <c r="J151" i="2"/>
  <c r="L151" i="2" s="1"/>
  <c r="L150" i="2"/>
  <c r="J149" i="2"/>
  <c r="L149" i="2" s="1"/>
  <c r="J148" i="2"/>
  <c r="L148" i="2" s="1"/>
  <c r="L146" i="2"/>
  <c r="L145" i="2"/>
  <c r="L144" i="2"/>
  <c r="L143" i="2"/>
  <c r="M143" i="2" s="1"/>
  <c r="N143" i="2" s="1"/>
  <c r="L141" i="2"/>
  <c r="L140" i="2"/>
  <c r="L139" i="2"/>
  <c r="L138" i="2"/>
  <c r="M164" i="2" l="1"/>
  <c r="N164" i="2" s="1"/>
  <c r="M163" i="2"/>
  <c r="N163" i="2" s="1"/>
  <c r="F159" i="2"/>
  <c r="F161" i="2" s="1"/>
  <c r="F163" i="2"/>
  <c r="F164" i="2" s="1"/>
  <c r="F165" i="2" s="1"/>
  <c r="F166" i="2" s="1"/>
  <c r="M171" i="2"/>
  <c r="N171" i="2" s="1"/>
  <c r="M170" i="2"/>
  <c r="N170" i="2" s="1"/>
  <c r="M172" i="2"/>
  <c r="N172" i="2" s="1"/>
  <c r="M173" i="2"/>
  <c r="N173" i="2" s="1"/>
  <c r="M166" i="2"/>
  <c r="N166" i="2" s="1"/>
  <c r="M165" i="2"/>
  <c r="N165" i="2" s="1"/>
  <c r="M158" i="2"/>
  <c r="N158" i="2" s="1"/>
  <c r="M161" i="2"/>
  <c r="N161" i="2" s="1"/>
  <c r="N159" i="2"/>
  <c r="N160" i="2"/>
  <c r="M153" i="2"/>
  <c r="N153" i="2" s="1"/>
  <c r="M156" i="2"/>
  <c r="N156" i="2" s="1"/>
  <c r="N154" i="2"/>
  <c r="N155" i="2"/>
  <c r="M149" i="2"/>
  <c r="N149" i="2" s="1"/>
  <c r="M148" i="2"/>
  <c r="N148" i="2" s="1"/>
  <c r="M150" i="2"/>
  <c r="N150" i="2" s="1"/>
  <c r="M151" i="2"/>
  <c r="N151" i="2" s="1"/>
  <c r="M146" i="2"/>
  <c r="N146" i="2" s="1"/>
  <c r="M144" i="2"/>
  <c r="N144" i="2" s="1"/>
  <c r="M145" i="2"/>
  <c r="N145" i="2" s="1"/>
  <c r="M140" i="2"/>
  <c r="N140" i="2" s="1"/>
  <c r="M138" i="2"/>
  <c r="N138" i="2" s="1"/>
  <c r="M139" i="2"/>
  <c r="N139" i="2" s="1"/>
  <c r="M141" i="2"/>
  <c r="N141" i="2" s="1"/>
  <c r="L116" i="2"/>
  <c r="M116" i="2" s="1"/>
  <c r="N116" i="2" s="1"/>
  <c r="J113" i="2"/>
  <c r="L113" i="2" s="1"/>
  <c r="F113" i="2"/>
  <c r="D113" i="2"/>
  <c r="D116" i="2" s="1"/>
  <c r="B113" i="2"/>
  <c r="B116" i="2" s="1"/>
  <c r="J120" i="2"/>
  <c r="L120" i="2" s="1"/>
  <c r="J121" i="2"/>
  <c r="L121" i="2" s="1"/>
  <c r="J130" i="2"/>
  <c r="L130" i="2" s="1"/>
  <c r="J132" i="2"/>
  <c r="L132" i="2" s="1"/>
  <c r="J128" i="2"/>
  <c r="L128" i="2" s="1"/>
  <c r="J119" i="2"/>
  <c r="L119" i="2" s="1"/>
  <c r="J122" i="2"/>
  <c r="L122" i="2" s="1"/>
  <c r="J123" i="2"/>
  <c r="L123" i="2" s="1"/>
  <c r="J125" i="2"/>
  <c r="L125" i="2" s="1"/>
  <c r="J126" i="2"/>
  <c r="L126" i="2" s="1"/>
  <c r="J127" i="2"/>
  <c r="L127" i="2" s="1"/>
  <c r="J129" i="2"/>
  <c r="L129" i="2" s="1"/>
  <c r="J131" i="2"/>
  <c r="L131" i="2" s="1"/>
  <c r="J136" i="2"/>
  <c r="L136" i="2" s="1"/>
  <c r="J118" i="2"/>
  <c r="L118" i="2" s="1"/>
  <c r="J117" i="2"/>
  <c r="L117" i="2" s="1"/>
  <c r="J112" i="2"/>
  <c r="L112" i="2" s="1"/>
  <c r="J111" i="2"/>
  <c r="L111" i="2" s="1"/>
  <c r="J110" i="2"/>
  <c r="L110" i="2" s="1"/>
  <c r="J109" i="2"/>
  <c r="L109" i="2" s="1"/>
  <c r="M113" i="2" l="1"/>
  <c r="N113" i="2" s="1"/>
  <c r="M120" i="2"/>
  <c r="N120" i="2" s="1"/>
  <c r="M121" i="2"/>
  <c r="N121" i="2" s="1"/>
  <c r="M130" i="2"/>
  <c r="N130" i="2" s="1"/>
  <c r="M132" i="2"/>
  <c r="N132" i="2" s="1"/>
  <c r="M128" i="2"/>
  <c r="N128" i="2" s="1"/>
  <c r="M119" i="2"/>
  <c r="N119" i="2" s="1"/>
  <c r="M122" i="2"/>
  <c r="N122" i="2" s="1"/>
  <c r="M123" i="2"/>
  <c r="N123" i="2" s="1"/>
  <c r="M125" i="2"/>
  <c r="N125" i="2" s="1"/>
  <c r="M126" i="2"/>
  <c r="N126" i="2" s="1"/>
  <c r="M127" i="2"/>
  <c r="N127" i="2" s="1"/>
  <c r="M129" i="2"/>
  <c r="N129" i="2" s="1"/>
  <c r="M131" i="2"/>
  <c r="N131" i="2" s="1"/>
  <c r="M136" i="2"/>
  <c r="N136" i="2" s="1"/>
  <c r="M118" i="2"/>
  <c r="N118" i="2" s="1"/>
  <c r="M117" i="2"/>
  <c r="N117" i="2" s="1"/>
  <c r="M112" i="2"/>
  <c r="N112" i="2" s="1"/>
  <c r="M111" i="2"/>
  <c r="N111" i="2" s="1"/>
  <c r="M110" i="2"/>
  <c r="N110" i="2" s="1"/>
  <c r="M109" i="2"/>
  <c r="N109" i="2" s="1"/>
  <c r="J32" i="2" l="1"/>
  <c r="J31" i="2"/>
  <c r="J30" i="2"/>
  <c r="J29" i="2"/>
  <c r="J28" i="2"/>
  <c r="J27" i="2"/>
  <c r="J26" i="2"/>
  <c r="J24" i="2"/>
  <c r="J23" i="2"/>
  <c r="J22" i="2"/>
  <c r="J19" i="2"/>
  <c r="J18" i="2"/>
  <c r="J210" i="2"/>
  <c r="J221" i="2"/>
  <c r="J220" i="2"/>
  <c r="J219" i="2"/>
  <c r="J218" i="2"/>
  <c r="J217" i="2"/>
  <c r="J215" i="2"/>
  <c r="J214" i="2"/>
  <c r="J213" i="2"/>
  <c r="J212" i="2"/>
  <c r="J231" i="2"/>
  <c r="J230" i="2"/>
  <c r="J229" i="2"/>
  <c r="J228" i="2"/>
  <c r="J227" i="2"/>
  <c r="J226" i="2"/>
  <c r="J225" i="2"/>
  <c r="J224" i="2"/>
  <c r="J238" i="2"/>
  <c r="J256" i="2"/>
  <c r="J254" i="2"/>
  <c r="J253" i="2"/>
  <c r="J252" i="2"/>
  <c r="J251" i="2"/>
  <c r="J250" i="2"/>
  <c r="J249" i="2"/>
  <c r="J248" i="2"/>
  <c r="J247" i="2"/>
  <c r="J246" i="2"/>
  <c r="J244" i="2"/>
  <c r="J243" i="2"/>
  <c r="J241" i="2"/>
  <c r="J104" i="2" l="1"/>
  <c r="L104" i="2" s="1"/>
  <c r="J103" i="2"/>
  <c r="L103" i="2" s="1"/>
  <c r="B98" i="3"/>
  <c r="M104" i="2" l="1"/>
  <c r="N104" i="2" s="1"/>
  <c r="M103" i="2"/>
  <c r="N103" i="2" s="1"/>
  <c r="J49" i="2"/>
  <c r="F42" i="2" l="1"/>
  <c r="J60" i="2"/>
  <c r="L60" i="2" s="1"/>
  <c r="J83" i="2"/>
  <c r="M60" i="2" l="1"/>
  <c r="N60" i="2" s="1"/>
  <c r="L221" i="2"/>
  <c r="L224" i="2"/>
  <c r="L210" i="2"/>
  <c r="L212" i="2"/>
  <c r="L99" i="2"/>
  <c r="M221" i="2" l="1"/>
  <c r="N221" i="2" s="1"/>
  <c r="M224" i="2"/>
  <c r="N224" i="2" s="1"/>
  <c r="M212" i="2"/>
  <c r="N212" i="2" s="1"/>
  <c r="M210" i="2"/>
  <c r="N210" i="2" s="1"/>
  <c r="M99" i="2"/>
  <c r="N99" i="2" s="1"/>
  <c r="F17" i="2"/>
  <c r="F16" i="2"/>
  <c r="J96" i="2"/>
  <c r="L96" i="2" s="1"/>
  <c r="F49" i="2"/>
  <c r="M96" i="2" l="1"/>
  <c r="N96" i="2" s="1"/>
  <c r="D65" i="2"/>
  <c r="J42" i="2"/>
  <c r="L42" i="2" s="1"/>
  <c r="M42" i="2" s="1"/>
  <c r="N42" i="2" s="1"/>
  <c r="J41" i="2"/>
  <c r="L41" i="2" s="1"/>
  <c r="M41" i="2" s="1"/>
  <c r="D41" i="2"/>
  <c r="D42" i="2" s="1"/>
  <c r="B41" i="2"/>
  <c r="B42" i="2" s="1"/>
  <c r="N41" i="2" l="1"/>
  <c r="J65" i="2"/>
  <c r="L65" i="2" s="1"/>
  <c r="M65" i="2" s="1"/>
  <c r="N65" i="2" s="1"/>
  <c r="J105" i="2"/>
  <c r="L105" i="2" s="1"/>
  <c r="J74" i="2"/>
  <c r="L74" i="2" s="1"/>
  <c r="J73" i="2"/>
  <c r="L73" i="2" s="1"/>
  <c r="J72" i="2"/>
  <c r="L72" i="2" s="1"/>
  <c r="J71" i="2"/>
  <c r="L71" i="2" s="1"/>
  <c r="J69" i="2"/>
  <c r="L69" i="2" s="1"/>
  <c r="J67" i="2"/>
  <c r="L67" i="2" s="1"/>
  <c r="M67" i="2" s="1"/>
  <c r="N67" i="2" s="1"/>
  <c r="J66" i="2"/>
  <c r="L66" i="2" s="1"/>
  <c r="M66" i="2" s="1"/>
  <c r="N66" i="2" s="1"/>
  <c r="F66" i="2"/>
  <c r="F67" i="2" s="1"/>
  <c r="F69" i="2" s="1"/>
  <c r="F74" i="2" s="1"/>
  <c r="D66" i="2"/>
  <c r="D67" i="2" s="1"/>
  <c r="B66" i="2"/>
  <c r="B67" i="2" s="1"/>
  <c r="D69" i="2" l="1"/>
  <c r="D71" i="2" s="1"/>
  <c r="D72" i="2" s="1"/>
  <c r="D73" i="2" s="1"/>
  <c r="M69" i="2"/>
  <c r="N69" i="2" s="1"/>
  <c r="M72" i="2"/>
  <c r="N72" i="2" s="1"/>
  <c r="B75" i="2"/>
  <c r="B69" i="2"/>
  <c r="B71" i="2" s="1"/>
  <c r="B72" i="2" s="1"/>
  <c r="B73" i="2" s="1"/>
  <c r="M71" i="2"/>
  <c r="N71" i="2" s="1"/>
  <c r="M73" i="2"/>
  <c r="N73" i="2" s="1"/>
  <c r="M74" i="2"/>
  <c r="N74" i="2" s="1"/>
  <c r="M105" i="2"/>
  <c r="N105" i="2" s="1"/>
  <c r="L227" i="2"/>
  <c r="M227" i="2" s="1"/>
  <c r="N227" i="2" s="1"/>
  <c r="L226" i="2"/>
  <c r="L225" i="2"/>
  <c r="L223" i="2"/>
  <c r="L220" i="2"/>
  <c r="M220" i="2" s="1"/>
  <c r="N220" i="2" s="1"/>
  <c r="D220" i="2"/>
  <c r="D227" i="2" s="1"/>
  <c r="B220" i="2"/>
  <c r="B225" i="2" s="1"/>
  <c r="B226" i="2" s="1"/>
  <c r="B227" i="2" s="1"/>
  <c r="J97" i="2"/>
  <c r="L97" i="2" s="1"/>
  <c r="F97" i="2"/>
  <c r="D97" i="2"/>
  <c r="B97" i="2"/>
  <c r="J93" i="2"/>
  <c r="L93" i="2" s="1"/>
  <c r="M93" i="2" s="1"/>
  <c r="N93" i="2" s="1"/>
  <c r="F93" i="2"/>
  <c r="D93" i="2"/>
  <c r="D94" i="2" s="1"/>
  <c r="D95" i="2" s="1"/>
  <c r="B93" i="2"/>
  <c r="B94" i="2" s="1"/>
  <c r="B95" i="2" s="1"/>
  <c r="J100" i="2"/>
  <c r="L100" i="2" s="1"/>
  <c r="F100" i="2"/>
  <c r="D100" i="2"/>
  <c r="B100" i="2"/>
  <c r="J95" i="2"/>
  <c r="L95" i="2" s="1"/>
  <c r="J94" i="2"/>
  <c r="L94" i="2" s="1"/>
  <c r="M94" i="2" s="1"/>
  <c r="N94" i="2" s="1"/>
  <c r="B74" i="2" l="1"/>
  <c r="D74" i="2"/>
  <c r="M95" i="2"/>
  <c r="N95" i="2" s="1"/>
  <c r="M100" i="2"/>
  <c r="N100" i="2" s="1"/>
  <c r="M97" i="2"/>
  <c r="N97" i="2" s="1"/>
  <c r="M226" i="2"/>
  <c r="N226" i="2" s="1"/>
  <c r="M225" i="2"/>
  <c r="N225" i="2" s="1"/>
  <c r="M223" i="2"/>
  <c r="N223" i="2" s="1"/>
  <c r="J108" i="2"/>
  <c r="L108" i="2" s="1"/>
  <c r="J107" i="2"/>
  <c r="L107" i="2" s="1"/>
  <c r="J106" i="2"/>
  <c r="L106" i="2" s="1"/>
  <c r="M107" i="2" l="1"/>
  <c r="N107" i="2" s="1"/>
  <c r="M106" i="2"/>
  <c r="N106" i="2" s="1"/>
  <c r="M108" i="2"/>
  <c r="N108" i="2" s="1"/>
  <c r="L231" i="2"/>
  <c r="F231" i="2"/>
  <c r="L230" i="2"/>
  <c r="M230" i="2" s="1"/>
  <c r="N230" i="2" s="1"/>
  <c r="B231" i="2"/>
  <c r="M231" i="2" l="1"/>
  <c r="N231" i="2" s="1"/>
  <c r="J102" i="2"/>
  <c r="F102" i="2"/>
  <c r="D102" i="2"/>
  <c r="B102" i="2"/>
  <c r="L102" i="2" l="1"/>
  <c r="F106" i="2"/>
  <c r="F105" i="2"/>
  <c r="D106" i="2"/>
  <c r="D105" i="2"/>
  <c r="B106" i="2"/>
  <c r="B105" i="2"/>
  <c r="H16" i="2"/>
  <c r="L18" i="2"/>
  <c r="J98" i="2"/>
  <c r="B107" i="2" l="1"/>
  <c r="B108" i="2" s="1"/>
  <c r="B109" i="2"/>
  <c r="D107" i="2"/>
  <c r="D108" i="2" s="1"/>
  <c r="D109" i="2"/>
  <c r="F107" i="2"/>
  <c r="F108" i="2" s="1"/>
  <c r="F109" i="2"/>
  <c r="M102" i="2"/>
  <c r="N102" i="2" s="1"/>
  <c r="M18" i="2"/>
  <c r="N18" i="2" s="1"/>
  <c r="J45" i="2"/>
  <c r="L45" i="2" s="1"/>
  <c r="L19" i="2"/>
  <c r="L17" i="2"/>
  <c r="J75" i="2"/>
  <c r="L75" i="2" s="1"/>
  <c r="M75" i="2" s="1"/>
  <c r="N75" i="2" s="1"/>
  <c r="J64" i="2"/>
  <c r="L64" i="2" s="1"/>
  <c r="M64" i="2" s="1"/>
  <c r="N64" i="2" s="1"/>
  <c r="J82" i="2"/>
  <c r="L82" i="2" s="1"/>
  <c r="M82" i="2" s="1"/>
  <c r="N82" i="2" s="1"/>
  <c r="J81" i="2"/>
  <c r="L81" i="2" s="1"/>
  <c r="M81" i="2" s="1"/>
  <c r="N81" i="2" s="1"/>
  <c r="J47" i="2"/>
  <c r="L47" i="2" s="1"/>
  <c r="M47" i="2" s="1"/>
  <c r="N47" i="2" s="1"/>
  <c r="J44" i="2"/>
  <c r="L44" i="2" s="1"/>
  <c r="M44" i="2" s="1"/>
  <c r="N44" i="2" s="1"/>
  <c r="J43" i="2"/>
  <c r="L43" i="2" s="1"/>
  <c r="M43" i="2" s="1"/>
  <c r="N43" i="2" s="1"/>
  <c r="J38" i="2"/>
  <c r="L38" i="2" s="1"/>
  <c r="L22" i="2"/>
  <c r="L238" i="2"/>
  <c r="O102" i="2" l="1"/>
  <c r="P102" i="2" s="1"/>
  <c r="M45" i="2"/>
  <c r="N45" i="2" s="1"/>
  <c r="M19" i="2"/>
  <c r="N19" i="2" s="1"/>
  <c r="M17" i="2"/>
  <c r="N17" i="2" s="1"/>
  <c r="M38" i="2"/>
  <c r="N38" i="2" s="1"/>
  <c r="M22" i="2"/>
  <c r="N22" i="2" s="1"/>
  <c r="M238" i="2"/>
  <c r="N238" i="2" s="1"/>
  <c r="L229" i="2" l="1"/>
  <c r="L228" i="2"/>
  <c r="M229" i="2" l="1"/>
  <c r="N229" i="2" s="1"/>
  <c r="M228" i="2"/>
  <c r="N228" i="2" s="1"/>
  <c r="J90" i="2" l="1"/>
  <c r="L90" i="2" s="1"/>
  <c r="M90" i="2" s="1"/>
  <c r="N90" i="2" s="1"/>
  <c r="J86" i="2"/>
  <c r="L86" i="2" s="1"/>
  <c r="M86" i="2" s="1"/>
  <c r="N86" i="2" s="1"/>
  <c r="J78" i="2"/>
  <c r="L78" i="2" s="1"/>
  <c r="M78" i="2" s="1"/>
  <c r="N78" i="2" s="1"/>
  <c r="J77" i="2"/>
  <c r="L77" i="2" s="1"/>
  <c r="M77" i="2" s="1"/>
  <c r="N77" i="2" s="1"/>
  <c r="L98" i="2"/>
  <c r="M98" i="2" s="1"/>
  <c r="N98" i="2" s="1"/>
  <c r="J76" i="2"/>
  <c r="L76" i="2" s="1"/>
  <c r="M76" i="2" s="1"/>
  <c r="N76" i="2" s="1"/>
  <c r="J80" i="2"/>
  <c r="L80" i="2" s="1"/>
  <c r="M80" i="2" s="1"/>
  <c r="N80" i="2" s="1"/>
  <c r="L83" i="2"/>
  <c r="M83" i="2" s="1"/>
  <c r="L31" i="2"/>
  <c r="J79" i="2"/>
  <c r="L79" i="2" s="1"/>
  <c r="M79" i="2" s="1"/>
  <c r="J63" i="2"/>
  <c r="L63" i="2" s="1"/>
  <c r="L27" i="2"/>
  <c r="M31" i="2" l="1"/>
  <c r="N31" i="2" s="1"/>
  <c r="N79" i="2"/>
  <c r="N83" i="2"/>
  <c r="M63" i="2"/>
  <c r="N63" i="2" s="1"/>
  <c r="M27" i="2"/>
  <c r="N27" i="2" s="1"/>
  <c r="J87" i="2"/>
  <c r="L87" i="2" s="1"/>
  <c r="J88" i="2"/>
  <c r="L88" i="2" s="1"/>
  <c r="M88" i="2" l="1"/>
  <c r="N88" i="2" s="1"/>
  <c r="M87" i="2"/>
  <c r="N87" i="2" s="1"/>
  <c r="J54" i="2"/>
  <c r="L54" i="2" s="1"/>
  <c r="M54" i="2" s="1"/>
  <c r="N54" i="2" s="1"/>
  <c r="J53" i="2"/>
  <c r="L53" i="2" s="1"/>
  <c r="M53" i="2" s="1"/>
  <c r="N53" i="2" s="1"/>
  <c r="J52" i="2"/>
  <c r="L52" i="2" s="1"/>
  <c r="M52" i="2" s="1"/>
  <c r="N52" i="2" s="1"/>
  <c r="J51" i="2"/>
  <c r="L51" i="2" s="1"/>
  <c r="M51" i="2" s="1"/>
  <c r="N51" i="2" s="1"/>
  <c r="J50" i="2"/>
  <c r="L50" i="2" s="1"/>
  <c r="M50" i="2" s="1"/>
  <c r="N50" i="2" s="1"/>
  <c r="L49" i="2"/>
  <c r="M49" i="2" s="1"/>
  <c r="N49" i="2" s="1"/>
  <c r="J48" i="2"/>
  <c r="L48" i="2" s="1"/>
  <c r="M48" i="2" s="1"/>
  <c r="N48" i="2" s="1"/>
  <c r="J40" i="2"/>
  <c r="L40" i="2" s="1"/>
  <c r="M40" i="2" s="1"/>
  <c r="N40" i="2" s="1"/>
  <c r="J39" i="2"/>
  <c r="L39" i="2" s="1"/>
  <c r="M39" i="2" s="1"/>
  <c r="N39" i="2" s="1"/>
  <c r="J34" i="2"/>
  <c r="L34" i="2" s="1"/>
  <c r="M34" i="2" s="1"/>
  <c r="N34" i="2" s="1"/>
  <c r="L254" i="2" l="1"/>
  <c r="M254" i="2" l="1"/>
  <c r="N254" i="2" s="1"/>
  <c r="L30" i="2"/>
  <c r="M30" i="2" s="1"/>
  <c r="N30" i="2" s="1"/>
  <c r="L28" i="2" l="1"/>
  <c r="M28" i="2" s="1"/>
  <c r="N28" i="2" s="1"/>
  <c r="L29" i="2"/>
  <c r="M29" i="2" s="1"/>
  <c r="N29" i="2" s="1"/>
  <c r="J61" i="2"/>
  <c r="L61" i="2" s="1"/>
  <c r="M61" i="2" s="1"/>
  <c r="N61" i="2" s="1"/>
  <c r="J239" i="2" l="1"/>
  <c r="L239" i="2" s="1"/>
  <c r="J237" i="2"/>
  <c r="L237" i="2" s="1"/>
  <c r="L219" i="2"/>
  <c r="M219" i="2" s="1"/>
  <c r="N219" i="2" s="1"/>
  <c r="L218" i="2"/>
  <c r="L217" i="2"/>
  <c r="L215" i="2"/>
  <c r="L214" i="2"/>
  <c r="L213" i="2"/>
  <c r="L24" i="2"/>
  <c r="L23" i="2"/>
  <c r="L21" i="2"/>
  <c r="L26" i="2"/>
  <c r="L16" i="2"/>
  <c r="L32" i="2"/>
  <c r="J62" i="2"/>
  <c r="L62" i="2" s="1"/>
  <c r="M237" i="2" l="1"/>
  <c r="N237" i="2" s="1"/>
  <c r="M217" i="2"/>
  <c r="N217" i="2" s="1"/>
  <c r="M213" i="2"/>
  <c r="N213" i="2" s="1"/>
  <c r="M218" i="2"/>
  <c r="N218" i="2" s="1"/>
  <c r="M214" i="2"/>
  <c r="N214" i="2" s="1"/>
  <c r="M215" i="2"/>
  <c r="N215" i="2" s="1"/>
  <c r="M239" i="2"/>
  <c r="N239" i="2" s="1"/>
  <c r="M21" i="2"/>
  <c r="N21" i="2" s="1"/>
  <c r="M23" i="2"/>
  <c r="N23" i="2" s="1"/>
  <c r="M24" i="2"/>
  <c r="N24" i="2" s="1"/>
  <c r="M32" i="2"/>
  <c r="N32" i="2" s="1"/>
  <c r="M16" i="2"/>
  <c r="N16" i="2" s="1"/>
  <c r="N15" i="2" s="1"/>
  <c r="M26" i="2"/>
  <c r="N26" i="2" s="1"/>
  <c r="M62" i="2"/>
  <c r="N62" i="2" s="1"/>
  <c r="N209" i="2" l="1"/>
  <c r="N25" i="2"/>
  <c r="N20" i="2"/>
  <c r="L253" i="2" l="1"/>
  <c r="L256" i="2"/>
  <c r="L252" i="2"/>
  <c r="L251" i="2"/>
  <c r="L250" i="2"/>
  <c r="L249" i="2"/>
  <c r="L247" i="2"/>
  <c r="L246" i="2"/>
  <c r="L248" i="2"/>
  <c r="L244" i="2"/>
  <c r="M252" i="2" l="1"/>
  <c r="N252" i="2" s="1"/>
  <c r="M244" i="2"/>
  <c r="N244" i="2" s="1"/>
  <c r="M249" i="2"/>
  <c r="N249" i="2" s="1"/>
  <c r="M253" i="2"/>
  <c r="N253" i="2" s="1"/>
  <c r="M247" i="2"/>
  <c r="N247" i="2" s="1"/>
  <c r="M248" i="2"/>
  <c r="N248" i="2" s="1"/>
  <c r="M250" i="2"/>
  <c r="N250" i="2" s="1"/>
  <c r="M246" i="2"/>
  <c r="N246" i="2" s="1"/>
  <c r="M251" i="2"/>
  <c r="N251" i="2" s="1"/>
  <c r="M256" i="2"/>
  <c r="N256" i="2" s="1"/>
  <c r="J92" i="2" l="1"/>
  <c r="L92" i="2" l="1"/>
  <c r="M92" i="2" s="1"/>
  <c r="N92" i="2" l="1"/>
  <c r="J101" i="2"/>
  <c r="L101" i="2" s="1"/>
  <c r="J59" i="2"/>
  <c r="L59" i="2" s="1"/>
  <c r="J58" i="2"/>
  <c r="L58" i="2" s="1"/>
  <c r="J91" i="2"/>
  <c r="L91" i="2" s="1"/>
  <c r="L243" i="2"/>
  <c r="L242" i="2"/>
  <c r="L241" i="2"/>
  <c r="J89" i="2"/>
  <c r="L89" i="2" s="1"/>
  <c r="J57" i="2"/>
  <c r="L57" i="2" s="1"/>
  <c r="J55" i="2"/>
  <c r="L55" i="2" s="1"/>
  <c r="M55" i="2" l="1"/>
  <c r="N55" i="2" s="1"/>
  <c r="M57" i="2"/>
  <c r="N57" i="2" s="1"/>
  <c r="M89" i="2"/>
  <c r="N89" i="2" s="1"/>
  <c r="M241" i="2"/>
  <c r="N241" i="2" s="1"/>
  <c r="M242" i="2"/>
  <c r="N242" i="2" s="1"/>
  <c r="M243" i="2"/>
  <c r="N243" i="2" s="1"/>
  <c r="M91" i="2"/>
  <c r="N91" i="2" s="1"/>
  <c r="M58" i="2"/>
  <c r="N58" i="2" s="1"/>
  <c r="M59" i="2"/>
  <c r="N59" i="2" s="1"/>
  <c r="M101" i="2"/>
  <c r="N101" i="2" s="1"/>
  <c r="N240" i="2" l="1"/>
  <c r="N33" i="2" l="1"/>
  <c r="N257" i="2" s="1"/>
</calcChain>
</file>

<file path=xl/sharedStrings.xml><?xml version="1.0" encoding="utf-8"?>
<sst xmlns="http://schemas.openxmlformats.org/spreadsheetml/2006/main" count="884" uniqueCount="456">
  <si>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</si>
  <si>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</si>
  <si>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</si>
  <si>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</si>
  <si>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</si>
  <si>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</si>
  <si>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</si>
  <si>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</si>
  <si>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</si>
  <si>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</si>
  <si>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</si>
  <si>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</si>
  <si>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</si>
  <si>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</si>
  <si>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</si>
  <si>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</si>
  <si>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</si>
  <si>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</si>
  <si>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</si>
  <si>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</si>
  <si>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</si>
  <si>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</si>
  <si>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</si>
  <si>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</si>
  <si>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</si>
  <si>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</si>
  <si>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</si>
  <si>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</si>
  <si>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</si>
  <si>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</si>
  <si>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</si>
  <si>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</si>
  <si>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</si>
  <si>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</si>
  <si>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</si>
  <si>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</si>
  <si>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</si>
  <si>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</si>
  <si>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</si>
  <si>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</si>
  <si>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</si>
  <si>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</si>
  <si>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</si>
  <si>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</si>
  <si>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</si>
  <si>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</si>
  <si>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</si>
  <si>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</si>
  <si>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</si>
  <si>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</si>
  <si>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</si>
  <si>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</si>
  <si>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</si>
  <si>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</si>
  <si>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</si>
  <si>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</si>
  <si>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</si>
  <si>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</si>
  <si>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</si>
  <si>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</si>
  <si>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</si>
  <si>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</si>
  <si>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</si>
  <si>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</si>
  <si>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</si>
  <si>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</si>
  <si>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</si>
  <si>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</si>
  <si>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</si>
  <si>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</si>
  <si>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</si>
  <si>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</si>
  <si>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</si>
  <si>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</si>
  <si>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</si>
  <si>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</si>
  <si>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</si>
  <si>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</si>
  <si>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</si>
  <si>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</si>
  <si>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</si>
  <si>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</si>
  <si>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</si>
  <si>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</si>
  <si>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</si>
  <si>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</si>
  <si>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</si>
  <si>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</si>
  <si>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</si>
  <si>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</si>
  <si>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</si>
  <si>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</si>
  <si>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</si>
  <si>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</si>
  <si>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</si>
  <si>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</si>
  <si>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</si>
  <si>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</si>
  <si>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</si>
  <si>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</si>
  <si>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</si>
  <si>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</si>
  <si>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</si>
  <si>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</si>
  <si>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</si>
  <si>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</si>
  <si>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</si>
  <si>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</si>
  <si>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</si>
  <si>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</si>
  <si>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</si>
  <si>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</si>
  <si>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</si>
  <si>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</si>
  <si>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</si>
  <si>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</si>
  <si>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</si>
  <si>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</si>
  <si>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</si>
  <si>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</si>
  <si>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</si>
  <si>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</si>
  <si>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</si>
  <si>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</si>
  <si>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</si>
  <si>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</si>
  <si>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</si>
  <si>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</si>
  <si>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</si>
  <si>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</si>
  <si>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</si>
  <si>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</si>
  <si>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</si>
  <si>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</si>
  <si>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</si>
  <si>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</si>
  <si>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</si>
  <si>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</si>
  <si>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</si>
  <si>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</si>
  <si>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</si>
  <si>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</si>
  <si>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</si>
  <si>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</si>
  <si>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</si>
  <si>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</si>
  <si>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</si>
  <si>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</si>
  <si>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</si>
  <si>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</si>
  <si>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</si>
  <si>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</si>
  <si>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</si>
  <si>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</si>
  <si>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</si>
  <si>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</si>
  <si>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</si>
  <si>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</si>
  <si>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</si>
  <si>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</si>
  <si>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</si>
  <si>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</si>
  <si>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</si>
  <si>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</si>
  <si>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</si>
  <si>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</si>
  <si>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</si>
  <si>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</si>
  <si>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</si>
  <si>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</si>
  <si>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</si>
  <si>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</si>
  <si>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</si>
  <si>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</si>
  <si>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</si>
  <si>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</si>
  <si>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</si>
  <si>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</si>
  <si>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</si>
  <si>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</si>
  <si>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</si>
  <si>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</si>
  <si>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</si>
  <si>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</si>
  <si>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</si>
  <si>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</si>
  <si>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</si>
  <si>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</si>
  <si>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</si>
  <si>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</si>
  <si>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</si>
  <si>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</si>
  <si>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</si>
  <si>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</si>
  <si>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</si>
  <si>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</si>
  <si>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</si>
  <si>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</si>
  <si>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</si>
  <si>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</si>
  <si>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</si>
  <si>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</si>
  <si>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</si>
  <si>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</si>
  <si>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</si>
  <si>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</si>
  <si>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</si>
  <si>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</si>
  <si>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</si>
  <si>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</si>
  <si>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</si>
  <si>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</si>
  <si>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</si>
  <si>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</si>
  <si>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</si>
  <si>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</si>
  <si>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</si>
  <si>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</si>
  <si>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</si>
  <si>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</si>
  <si>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</si>
  <si>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</si>
  <si>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</si>
  <si>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</si>
  <si>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</si>
  <si>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</si>
  <si>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</si>
  <si>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</si>
  <si>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</si>
  <si>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</si>
  <si>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</si>
  <si>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</si>
  <si>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</si>
  <si>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</si>
  <si>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</si>
  <si>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</si>
  <si>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</si>
  <si>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</si>
  <si>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</si>
  <si>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</si>
  <si>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</si>
  <si>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</si>
  <si>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</si>
  <si>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</si>
  <si>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</si>
  <si>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</si>
  <si>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</si>
  <si>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</si>
  <si>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</si>
  <si>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</si>
  <si>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</si>
  <si>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</si>
  <si>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</si>
  <si>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</si>
  <si>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</si>
  <si>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</si>
  <si>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</si>
  <si>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</si>
  <si>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</si>
  <si>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</si>
  <si>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</si>
  <si>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</si>
  <si>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</si>
  <si>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</si>
  <si>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</si>
  <si>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</si>
  <si>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</si>
  <si>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</si>
  <si>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</si>
  <si>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</si>
  <si>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</si>
  <si>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</si>
  <si>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</si>
  <si>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</si>
  <si>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</si>
  <si>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</si>
  <si>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</si>
  <si>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</si>
  <si>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</si>
  <si>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</si>
  <si>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</si>
  <si>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</si>
  <si>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</si>
  <si>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</si>
  <si>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</si>
  <si>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</si>
  <si>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</si>
  <si>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FUNDA 28X35 30 GALONES CALIBRE 120</t>
  </si>
  <si>
    <t>FUNDA 18X22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</si>
  <si>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</si>
  <si>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</si>
  <si>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</si>
  <si>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</si>
  <si>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</si>
  <si>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</si>
  <si>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</si>
  <si>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</si>
  <si>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</si>
  <si>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</si>
  <si>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</si>
  <si>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</si>
  <si>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</si>
  <si>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</si>
  <si>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</si>
  <si>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</si>
  <si>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</si>
  <si>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</si>
  <si>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</si>
  <si>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</si>
  <si>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</si>
  <si>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</si>
  <si>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</si>
  <si>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</si>
  <si>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</si>
  <si>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</si>
  <si>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</si>
  <si>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</si>
  <si>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</si>
  <si>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</si>
  <si>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</si>
  <si>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</si>
  <si>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</si>
  <si>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</si>
  <si>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</si>
  <si>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</si>
  <si>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</si>
  <si>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</si>
  <si>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</si>
  <si>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</si>
  <si>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</si>
  <si>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</si>
  <si>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</si>
  <si>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</si>
  <si>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</si>
  <si>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</si>
  <si>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</si>
  <si>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</si>
  <si>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</si>
  <si>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</si>
  <si>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</si>
  <si>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</si>
  <si>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</si>
  <si>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</si>
  <si>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</si>
  <si>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</si>
  <si>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</si>
  <si>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</si>
  <si>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</si>
  <si>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</si>
  <si>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</si>
  <si>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</si>
  <si>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</si>
  <si>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</si>
  <si>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</si>
  <si>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</si>
  <si>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</si>
  <si>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</si>
  <si>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</si>
  <si>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</si>
  <si>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</si>
  <si>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</si>
  <si>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</si>
  <si>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</si>
  <si>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</si>
  <si>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</si>
  <si>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</si>
  <si>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</si>
  <si>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</si>
  <si>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</si>
  <si>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</si>
  <si>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</si>
  <si>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</si>
  <si>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</si>
  <si>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</si>
  <si>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</si>
  <si>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</si>
  <si>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</si>
  <si>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</si>
  <si>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</si>
  <si>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</si>
  <si>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</si>
  <si>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</si>
  <si>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</si>
  <si>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</si>
  <si>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</si>
  <si>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</si>
  <si>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</si>
  <si>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</si>
  <si>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</si>
  <si>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</si>
  <si>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</si>
  <si>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</si>
  <si>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</si>
  <si>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</si>
  <si>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</si>
  <si>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</si>
  <si>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</si>
  <si>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</si>
  <si>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</si>
  <si>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</si>
  <si>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</si>
  <si>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</si>
  <si>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</si>
  <si>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</si>
  <si>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</si>
  <si>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</si>
  <si>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</si>
  <si>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</si>
  <si>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</si>
  <si>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</si>
  <si>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</si>
  <si>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</si>
  <si>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</si>
  <si>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</si>
  <si>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</si>
  <si>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</si>
  <si>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</si>
  <si>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</si>
  <si>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</si>
  <si>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</si>
  <si>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</si>
  <si>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</si>
  <si>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</si>
  <si>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</si>
  <si>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</si>
  <si>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</si>
  <si>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>Carlos Peña Lalane</t>
  </si>
  <si>
    <t xml:space="preserve"> TONER CANON 119 NEGRO 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</si>
  <si>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</si>
  <si>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</si>
  <si>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</si>
  <si>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</si>
  <si>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</si>
  <si>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</si>
  <si>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</si>
  <si>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</si>
  <si>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</si>
  <si>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</si>
  <si>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</si>
  <si>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</si>
  <si>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</si>
  <si>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</si>
  <si>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               Almacen               </t>
  </si>
  <si>
    <t xml:space="preserve">Realizado por: </t>
  </si>
  <si>
    <t xml:space="preserve">CARTUCHO 711CZ  130A   AZUL </t>
  </si>
  <si>
    <t>PAPEL CARBON 8  1/2X11 NEGRO</t>
  </si>
  <si>
    <t>DISCO DURO DE 2TB</t>
  </si>
  <si>
    <t>DISCO DURO DE 10 TB</t>
  </si>
  <si>
    <t>21/7/20223</t>
  </si>
  <si>
    <t xml:space="preserve">MONITOR DELL DE 27 PULGADA LED </t>
  </si>
  <si>
    <t>8/9/20232</t>
  </si>
  <si>
    <t>GALON DE VINAGRE</t>
  </si>
  <si>
    <t xml:space="preserve">      RELACION DE INVETARIO DE MATERIAL GASTABLE, TRIMESTRE  OCTUBRE   / DICIEMBRE / 2023</t>
  </si>
  <si>
    <t>JABON LIQUIDO DE MANO EN FRASCO</t>
  </si>
  <si>
    <t xml:space="preserve">JABON LIQUIDO PARA FREGAR EN FRASCO </t>
  </si>
  <si>
    <t>DESIFECTANTEE EN FRASCO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</si>
</sst>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5" fillId="4" borderId="9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2" borderId="0" xfId="0" applyFont="1" applyFill="1"/>
    <xf numFmtId="0" fontId="27" fillId="2" borderId="0" xfId="0" applyFont="1" applyFill="1"/>
    <xf numFmtId="0" fontId="22" fillId="2" borderId="0" xfId="0" applyFont="1" applyFill="1" applyAlignment="1">
      <alignment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6" fillId="4" borderId="7" xfId="0" applyFont="1" applyFill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left" vertical="center" wrapText="1"/>
    </xf>
    <xf numFmtId="0" fontId="36" fillId="0" borderId="4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/>
    </xf>
    <xf numFmtId="4" fontId="34" fillId="4" borderId="6" xfId="0" applyNumberFormat="1" applyFont="1" applyFill="1" applyBorder="1" applyAlignment="1">
      <alignment horizontal="center" vertical="center" wrapText="1"/>
    </xf>
    <xf numFmtId="4" fontId="36" fillId="4" borderId="6" xfId="0" applyNumberFormat="1" applyFont="1" applyFill="1" applyBorder="1" applyAlignment="1">
      <alignment horizontal="center" vertical="center" wrapText="1"/>
    </xf>
    <xf numFmtId="4" fontId="33" fillId="4" borderId="11" xfId="0" applyNumberFormat="1" applyFont="1" applyFill="1" applyBorder="1" applyAlignment="1">
      <alignment horizont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2" borderId="3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4" fontId="37" fillId="2" borderId="2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top" wrapText="1"/>
    </xf>
    <xf numFmtId="4" fontId="37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left" vertical="center" wrapText="1"/>
    </xf>
    <xf numFmtId="4" fontId="38" fillId="0" borderId="4" xfId="0" applyNumberFormat="1" applyFont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4" borderId="3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4" fontId="36" fillId="4" borderId="3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/>
    </xf>
    <xf numFmtId="0" fontId="38" fillId="2" borderId="1" xfId="0" applyFont="1" applyFill="1" applyBorder="1"/>
    <xf numFmtId="0" fontId="38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40" fillId="2" borderId="1" xfId="0" applyFont="1" applyFill="1" applyBorder="1"/>
    <xf numFmtId="14" fontId="36" fillId="4" borderId="5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0" fontId="37" fillId="2" borderId="11" xfId="0" applyFont="1" applyFill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14" fontId="38" fillId="0" borderId="3" xfId="0" applyNumberFormat="1" applyFont="1" applyBorder="1" applyAlignment="1">
      <alignment horizontal="left" vertical="center"/>
    </xf>
    <xf numFmtId="14" fontId="38" fillId="0" borderId="3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49" fontId="37" fillId="4" borderId="6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8" fillId="4" borderId="6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4" fontId="35" fillId="4" borderId="1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3" borderId="13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6" fillId="3" borderId="17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8" fillId="2" borderId="1" xfId="0" applyFont="1" applyFill="1" applyBorder="1"/>
    <xf numFmtId="0" fontId="43" fillId="0" borderId="1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24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91267" y="117961"/>
          <a:ext cx="4691848" cy="1853373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273"/>
  <sheetViews>
    <sheetView tabSelected="1" topLeftCell="C5" zoomScale="80" zoomScaleNormal="80" workbookViewId="0">
      <selection activeCell="T246" sqref="T246"/>
    </sheetView>
  </sheetViews>
  <sheetFormatPr baseColWidth="10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29</v>
      </c>
      <c r="C1" s="76"/>
      <c r="D1" s="76"/>
      <c r="E1" s="76"/>
      <c r="I1" s="237" t="s">
        <v>436</v>
      </c>
      <c r="J1" s="237"/>
      <c r="K1" s="237"/>
      <c r="L1" s="237"/>
      <c r="M1" s="237"/>
      <c r="N1" s="237"/>
      <c r="O1" s="79"/>
      <c r="P1" s="79"/>
    </row>
    <row r="2" spans="2:16" x14ac:dyDescent="0.5">
      <c r="I2" s="237"/>
      <c r="J2" s="237"/>
      <c r="K2" s="237"/>
      <c r="L2" s="237"/>
      <c r="M2" s="237"/>
      <c r="N2" s="237"/>
      <c r="O2" s="79"/>
      <c r="P2" s="79"/>
    </row>
    <row r="3" spans="2:16" ht="15" customHeight="1" x14ac:dyDescent="0.5">
      <c r="B3" s="76" t="s">
        <v>30</v>
      </c>
      <c r="C3" s="76"/>
      <c r="D3" s="76"/>
      <c r="E3" s="76"/>
      <c r="I3" s="237"/>
      <c r="J3" s="237"/>
      <c r="K3" s="237"/>
      <c r="L3" s="237"/>
      <c r="M3" s="237"/>
      <c r="N3" s="237"/>
      <c r="O3" s="79"/>
      <c r="P3" s="79"/>
    </row>
    <row r="4" spans="2:16" x14ac:dyDescent="0.5">
      <c r="I4" s="237"/>
      <c r="J4" s="237"/>
      <c r="K4" s="237"/>
      <c r="L4" s="237"/>
      <c r="M4" s="237"/>
      <c r="N4" s="237"/>
      <c r="O4" s="79"/>
      <c r="P4" s="79"/>
    </row>
    <row r="5" spans="2:16" x14ac:dyDescent="0.5">
      <c r="I5" s="237"/>
      <c r="J5" s="237"/>
      <c r="K5" s="237"/>
      <c r="L5" s="237"/>
      <c r="M5" s="237"/>
      <c r="N5" s="237"/>
      <c r="O5" s="79"/>
      <c r="P5" s="79"/>
    </row>
    <row r="6" spans="2:16" x14ac:dyDescent="0.5">
      <c r="I6" s="237"/>
      <c r="J6" s="237"/>
      <c r="K6" s="237"/>
      <c r="L6" s="237"/>
      <c r="M6" s="237"/>
      <c r="N6" s="237"/>
      <c r="O6" s="79"/>
      <c r="P6" s="79"/>
    </row>
    <row r="7" spans="2:16" ht="15" customHeight="1" x14ac:dyDescent="0.5">
      <c r="C7" s="76"/>
      <c r="D7" s="76"/>
      <c r="E7" s="76"/>
      <c r="I7" s="237"/>
      <c r="J7" s="237"/>
      <c r="K7" s="237"/>
      <c r="L7" s="237"/>
      <c r="M7" s="237"/>
      <c r="N7" s="237"/>
      <c r="O7" s="79"/>
      <c r="P7" s="79"/>
    </row>
    <row r="8" spans="2:16" ht="30" customHeight="1" x14ac:dyDescent="0.5">
      <c r="B8" s="242" t="s">
        <v>441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9" spans="2:16" ht="15" customHeight="1" x14ac:dyDescent="0.5">
      <c r="B9" s="76" t="s">
        <v>31</v>
      </c>
      <c r="C9" s="76" t="s">
        <v>128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241" t="s">
        <v>452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25" t="s">
        <v>42</v>
      </c>
      <c r="C13" s="225" t="s">
        <v>40</v>
      </c>
      <c r="D13" s="225" t="s">
        <v>42</v>
      </c>
      <c r="E13" s="238" t="s">
        <v>53</v>
      </c>
      <c r="F13" s="226" t="s">
        <v>0</v>
      </c>
      <c r="G13" s="248" t="s">
        <v>1</v>
      </c>
      <c r="H13" s="249"/>
      <c r="I13" s="249"/>
      <c r="J13" s="249"/>
      <c r="K13" s="249"/>
      <c r="L13" s="249"/>
      <c r="M13" s="249"/>
      <c r="N13" s="250"/>
    </row>
    <row r="14" spans="2:16" ht="67.5" customHeight="1" thickBot="1" x14ac:dyDescent="0.55000000000000004">
      <c r="B14" s="225" t="s">
        <v>134</v>
      </c>
      <c r="C14" s="225" t="s">
        <v>41</v>
      </c>
      <c r="D14" s="225" t="s">
        <v>136</v>
      </c>
      <c r="E14" s="239"/>
      <c r="F14" s="227" t="s">
        <v>54</v>
      </c>
      <c r="G14" s="228" t="s">
        <v>380</v>
      </c>
      <c r="H14" s="229" t="s">
        <v>2</v>
      </c>
      <c r="I14" s="230" t="s">
        <v>3</v>
      </c>
      <c r="J14" s="229" t="s">
        <v>4</v>
      </c>
      <c r="K14" s="230" t="s">
        <v>33</v>
      </c>
      <c r="L14" s="228" t="s">
        <v>34</v>
      </c>
      <c r="M14" s="230" t="s">
        <v>32</v>
      </c>
      <c r="N14" s="229" t="s">
        <v>5</v>
      </c>
    </row>
    <row r="15" spans="2:16" ht="30.75" customHeight="1" thickBot="1" x14ac:dyDescent="0.55000000000000004">
      <c r="B15" s="101"/>
      <c r="C15" s="86"/>
      <c r="D15" s="243" t="s">
        <v>137</v>
      </c>
      <c r="E15" s="243"/>
      <c r="F15" s="87"/>
      <c r="G15" s="87"/>
      <c r="H15" s="86"/>
      <c r="I15" s="86"/>
      <c r="J15" s="86"/>
      <c r="K15" s="86"/>
      <c r="L15" s="86"/>
      <c r="M15" s="86"/>
      <c r="N15" s="88">
        <f>SUM(N16:N19)</f>
        <v>73030.789999999994</v>
      </c>
    </row>
    <row r="16" spans="2:16" ht="42" customHeight="1" x14ac:dyDescent="0.5">
      <c r="B16" s="102">
        <v>44006</v>
      </c>
      <c r="C16" s="103" t="s">
        <v>71</v>
      </c>
      <c r="D16" s="104">
        <v>44006</v>
      </c>
      <c r="E16" s="105" t="s">
        <v>7</v>
      </c>
      <c r="F16" s="102" t="str">
        <f>F21</f>
        <v>UNID.</v>
      </c>
      <c r="G16" s="102"/>
      <c r="H16" s="106">
        <f>32+24</f>
        <v>56</v>
      </c>
      <c r="I16" s="106">
        <v>26</v>
      </c>
      <c r="J16" s="106">
        <f>+H16-I16</f>
        <v>30</v>
      </c>
      <c r="K16" s="107">
        <v>1992</v>
      </c>
      <c r="L16" s="107">
        <f>J16*K16</f>
        <v>59760</v>
      </c>
      <c r="M16" s="107">
        <f>L16*18%</f>
        <v>10756.8</v>
      </c>
      <c r="N16" s="107">
        <f>L16+M16</f>
        <v>70516.800000000003</v>
      </c>
    </row>
    <row r="17" spans="2:20" ht="32.25" customHeight="1" x14ac:dyDescent="0.5">
      <c r="B17" s="102">
        <v>44006</v>
      </c>
      <c r="C17" s="108" t="s">
        <v>72</v>
      </c>
      <c r="D17" s="104">
        <v>44006</v>
      </c>
      <c r="E17" s="105" t="s">
        <v>237</v>
      </c>
      <c r="F17" s="106" t="str">
        <f>F21</f>
        <v>UNID.</v>
      </c>
      <c r="G17" s="106">
        <v>158</v>
      </c>
      <c r="H17" s="106">
        <v>312</v>
      </c>
      <c r="I17" s="110">
        <v>305</v>
      </c>
      <c r="J17" s="106">
        <v>7</v>
      </c>
      <c r="K17" s="107">
        <v>241.5</v>
      </c>
      <c r="L17" s="107">
        <f>J17*K17</f>
        <v>1690.5</v>
      </c>
      <c r="M17" s="107">
        <f>L17*18%</f>
        <v>304.28999999999996</v>
      </c>
      <c r="N17" s="107">
        <f>L17+M17</f>
        <v>1994.79</v>
      </c>
    </row>
    <row r="18" spans="2:20" ht="31.5" customHeight="1" x14ac:dyDescent="0.5">
      <c r="B18" s="102">
        <v>44006</v>
      </c>
      <c r="C18" s="108" t="s">
        <v>72</v>
      </c>
      <c r="D18" s="104" t="s">
        <v>238</v>
      </c>
      <c r="E18" s="109" t="s">
        <v>239</v>
      </c>
      <c r="F18" s="111" t="s">
        <v>55</v>
      </c>
      <c r="G18" s="111">
        <v>0</v>
      </c>
      <c r="H18" s="112">
        <v>2</v>
      </c>
      <c r="I18" s="110">
        <v>2</v>
      </c>
      <c r="J18" s="106">
        <f>+H18-I18</f>
        <v>0</v>
      </c>
      <c r="K18" s="107">
        <v>440</v>
      </c>
      <c r="L18" s="107">
        <f>+K18*J18</f>
        <v>0</v>
      </c>
      <c r="M18" s="107">
        <f>L18*18%</f>
        <v>0</v>
      </c>
      <c r="N18" s="107">
        <f>L18+M18</f>
        <v>0</v>
      </c>
    </row>
    <row r="19" spans="2:20" ht="27" customHeight="1" x14ac:dyDescent="0.5">
      <c r="B19" s="102">
        <v>44006</v>
      </c>
      <c r="C19" s="108" t="s">
        <v>72</v>
      </c>
      <c r="D19" s="104">
        <v>44006</v>
      </c>
      <c r="E19" s="109" t="s">
        <v>231</v>
      </c>
      <c r="F19" s="110" t="s">
        <v>55</v>
      </c>
      <c r="G19" s="110">
        <v>1</v>
      </c>
      <c r="H19" s="110">
        <v>2</v>
      </c>
      <c r="I19" s="110">
        <v>1</v>
      </c>
      <c r="J19" s="106">
        <f>+H19-I19</f>
        <v>1</v>
      </c>
      <c r="K19" s="107">
        <v>440</v>
      </c>
      <c r="L19" s="107">
        <f>J19*K19</f>
        <v>440</v>
      </c>
      <c r="M19" s="107">
        <f>L19*18%</f>
        <v>79.2</v>
      </c>
      <c r="N19" s="107">
        <f>L19+M19</f>
        <v>519.20000000000005</v>
      </c>
    </row>
    <row r="20" spans="2:20" ht="27" customHeight="1" x14ac:dyDescent="0.5">
      <c r="B20" s="246" t="s">
        <v>140</v>
      </c>
      <c r="C20" s="247"/>
      <c r="D20" s="247"/>
      <c r="E20" s="247"/>
      <c r="F20" s="247"/>
      <c r="G20" s="114"/>
      <c r="H20" s="114"/>
      <c r="I20" s="114"/>
      <c r="J20" s="114"/>
      <c r="K20" s="114"/>
      <c r="L20" s="114"/>
      <c r="M20" s="114"/>
      <c r="N20" s="115">
        <f>SUM(N21:N24)</f>
        <v>16884.124400000001</v>
      </c>
    </row>
    <row r="21" spans="2:20" ht="37.5" customHeight="1" x14ac:dyDescent="0.5">
      <c r="B21" s="102">
        <v>44517</v>
      </c>
      <c r="C21" s="103" t="s">
        <v>50</v>
      </c>
      <c r="D21" s="116">
        <v>44743</v>
      </c>
      <c r="E21" s="105" t="s">
        <v>22</v>
      </c>
      <c r="F21" s="110" t="s">
        <v>55</v>
      </c>
      <c r="G21" s="112">
        <v>208</v>
      </c>
      <c r="H21" s="106">
        <v>376</v>
      </c>
      <c r="I21" s="106">
        <v>278</v>
      </c>
      <c r="J21" s="106">
        <f>+H21-I21</f>
        <v>98</v>
      </c>
      <c r="K21" s="107">
        <v>59.81</v>
      </c>
      <c r="L21" s="107">
        <f>J21*K21</f>
        <v>5861.38</v>
      </c>
      <c r="M21" s="107">
        <f>L21*18%</f>
        <v>1055.0483999999999</v>
      </c>
      <c r="N21" s="107">
        <f>L21+M21</f>
        <v>6916.4283999999998</v>
      </c>
    </row>
    <row r="22" spans="2:20" ht="38.25" customHeight="1" x14ac:dyDescent="0.5">
      <c r="B22" s="102">
        <v>44001</v>
      </c>
      <c r="C22" s="103" t="s">
        <v>200</v>
      </c>
      <c r="D22" s="104">
        <v>44001</v>
      </c>
      <c r="E22" s="117" t="s">
        <v>218</v>
      </c>
      <c r="F22" s="110" t="s">
        <v>55</v>
      </c>
      <c r="G22" s="111">
        <v>0</v>
      </c>
      <c r="H22" s="106">
        <v>0</v>
      </c>
      <c r="I22" s="106">
        <v>0</v>
      </c>
      <c r="J22" s="106">
        <f>+H22-I22</f>
        <v>0</v>
      </c>
      <c r="K22" s="107">
        <v>260</v>
      </c>
      <c r="L22" s="107">
        <f>J22*K22</f>
        <v>0</v>
      </c>
      <c r="M22" s="107">
        <f>L22*18%</f>
        <v>0</v>
      </c>
      <c r="N22" s="107">
        <f>L22+M22</f>
        <v>0</v>
      </c>
    </row>
    <row r="23" spans="2:20" ht="41.25" customHeight="1" x14ac:dyDescent="0.5">
      <c r="B23" s="102">
        <v>44517</v>
      </c>
      <c r="C23" s="103" t="s">
        <v>51</v>
      </c>
      <c r="D23" s="116">
        <v>44743</v>
      </c>
      <c r="E23" s="117" t="s">
        <v>286</v>
      </c>
      <c r="F23" s="110" t="s">
        <v>55</v>
      </c>
      <c r="G23" s="110">
        <v>210</v>
      </c>
      <c r="H23" s="112">
        <v>60</v>
      </c>
      <c r="I23" s="112">
        <v>0</v>
      </c>
      <c r="J23" s="106">
        <f>+H23-I23</f>
        <v>60</v>
      </c>
      <c r="K23" s="118">
        <v>119.62</v>
      </c>
      <c r="L23" s="107">
        <f>J23*K23</f>
        <v>7177.2000000000007</v>
      </c>
      <c r="M23" s="107">
        <f>L23*18%</f>
        <v>1291.8960000000002</v>
      </c>
      <c r="N23" s="107">
        <f>L23+M23</f>
        <v>8469.0960000000014</v>
      </c>
    </row>
    <row r="24" spans="2:20" ht="39" customHeight="1" x14ac:dyDescent="0.5">
      <c r="B24" s="102">
        <v>44517</v>
      </c>
      <c r="C24" s="108" t="s">
        <v>52</v>
      </c>
      <c r="D24" s="104">
        <v>44760</v>
      </c>
      <c r="E24" s="109" t="s">
        <v>70</v>
      </c>
      <c r="F24" s="110" t="s">
        <v>55</v>
      </c>
      <c r="G24" s="110">
        <v>5</v>
      </c>
      <c r="H24" s="110">
        <v>10</v>
      </c>
      <c r="I24" s="110">
        <v>0</v>
      </c>
      <c r="J24" s="106">
        <f>+H24-I24</f>
        <v>10</v>
      </c>
      <c r="K24" s="119">
        <v>127</v>
      </c>
      <c r="L24" s="120">
        <f>J24*K24</f>
        <v>1270</v>
      </c>
      <c r="M24" s="120">
        <f>L24*18%</f>
        <v>228.6</v>
      </c>
      <c r="N24" s="120">
        <f>L24+M24</f>
        <v>1498.6</v>
      </c>
    </row>
    <row r="25" spans="2:20" ht="31.5" customHeight="1" x14ac:dyDescent="0.5">
      <c r="B25" s="246" t="s">
        <v>141</v>
      </c>
      <c r="C25" s="247"/>
      <c r="D25" s="247"/>
      <c r="E25" s="247"/>
      <c r="F25" s="247"/>
      <c r="G25" s="114"/>
      <c r="H25" s="114"/>
      <c r="I25" s="114"/>
      <c r="J25" s="114"/>
      <c r="K25" s="114"/>
      <c r="L25" s="114"/>
      <c r="M25" s="114"/>
      <c r="N25" s="115">
        <f>SUM(N26:N32)</f>
        <v>23210.010000000002</v>
      </c>
    </row>
    <row r="26" spans="2:20" ht="35.25" customHeight="1" x14ac:dyDescent="0.5">
      <c r="B26" s="121">
        <v>42958</v>
      </c>
      <c r="C26" s="122" t="s">
        <v>73</v>
      </c>
      <c r="D26" s="123">
        <v>44788</v>
      </c>
      <c r="E26" s="124" t="s">
        <v>8</v>
      </c>
      <c r="F26" s="111" t="s">
        <v>9</v>
      </c>
      <c r="G26" s="111">
        <v>0</v>
      </c>
      <c r="H26" s="111">
        <v>9</v>
      </c>
      <c r="I26" s="111">
        <v>0</v>
      </c>
      <c r="J26" s="106">
        <f t="shared" ref="J26:J32" si="0">+H26-I26</f>
        <v>9</v>
      </c>
      <c r="K26" s="120">
        <v>1892.66</v>
      </c>
      <c r="L26" s="120">
        <f t="shared" ref="L26:L32" si="1">J26*K26</f>
        <v>17033.940000000002</v>
      </c>
      <c r="M26" s="120">
        <f t="shared" ref="M26:M32" si="2">L26*18%</f>
        <v>3066.1092000000003</v>
      </c>
      <c r="N26" s="120">
        <f t="shared" ref="N26:N32" si="3">L26+M26</f>
        <v>20100.049200000001</v>
      </c>
    </row>
    <row r="27" spans="2:20" x14ac:dyDescent="0.5">
      <c r="B27" s="125">
        <v>43418</v>
      </c>
      <c r="C27" s="126" t="s">
        <v>188</v>
      </c>
      <c r="D27" s="116">
        <v>43418</v>
      </c>
      <c r="E27" s="117" t="s">
        <v>189</v>
      </c>
      <c r="F27" s="112" t="s">
        <v>55</v>
      </c>
      <c r="G27" s="112">
        <v>1188</v>
      </c>
      <c r="H27" s="112">
        <v>1500</v>
      </c>
      <c r="I27" s="112">
        <v>900</v>
      </c>
      <c r="J27" s="106">
        <f t="shared" si="0"/>
        <v>600</v>
      </c>
      <c r="K27" s="118">
        <v>4.0999999999999996</v>
      </c>
      <c r="L27" s="118">
        <f t="shared" si="1"/>
        <v>2460</v>
      </c>
      <c r="M27" s="118">
        <f t="shared" si="2"/>
        <v>442.8</v>
      </c>
      <c r="N27" s="118">
        <f t="shared" si="3"/>
        <v>2902.8</v>
      </c>
    </row>
    <row r="28" spans="2:20" ht="38.25" customHeight="1" x14ac:dyDescent="0.5">
      <c r="B28" s="125">
        <v>43418</v>
      </c>
      <c r="C28" s="126" t="s">
        <v>127</v>
      </c>
      <c r="D28" s="116">
        <v>43418</v>
      </c>
      <c r="E28" s="117" t="s">
        <v>133</v>
      </c>
      <c r="F28" s="112" t="s">
        <v>55</v>
      </c>
      <c r="G28" s="112">
        <v>0</v>
      </c>
      <c r="H28" s="112">
        <v>3</v>
      </c>
      <c r="I28" s="112">
        <v>3</v>
      </c>
      <c r="J28" s="106">
        <f t="shared" si="0"/>
        <v>0</v>
      </c>
      <c r="K28" s="118">
        <v>575</v>
      </c>
      <c r="L28" s="118">
        <f t="shared" si="1"/>
        <v>0</v>
      </c>
      <c r="M28" s="118">
        <f t="shared" si="2"/>
        <v>0</v>
      </c>
      <c r="N28" s="118">
        <f t="shared" si="3"/>
        <v>0</v>
      </c>
    </row>
    <row r="29" spans="2:20" x14ac:dyDescent="0.5">
      <c r="B29" s="125">
        <v>43418</v>
      </c>
      <c r="C29" s="126" t="s">
        <v>126</v>
      </c>
      <c r="D29" s="116">
        <v>43418</v>
      </c>
      <c r="E29" s="117" t="s">
        <v>212</v>
      </c>
      <c r="F29" s="112" t="s">
        <v>55</v>
      </c>
      <c r="G29" s="112">
        <v>0</v>
      </c>
      <c r="H29" s="112">
        <v>22</v>
      </c>
      <c r="I29" s="112">
        <v>22</v>
      </c>
      <c r="J29" s="106">
        <f t="shared" si="0"/>
        <v>0</v>
      </c>
      <c r="K29" s="118">
        <v>458</v>
      </c>
      <c r="L29" s="118">
        <f t="shared" si="1"/>
        <v>0</v>
      </c>
      <c r="M29" s="118">
        <f t="shared" si="2"/>
        <v>0</v>
      </c>
      <c r="N29" s="118">
        <f t="shared" si="3"/>
        <v>0</v>
      </c>
    </row>
    <row r="30" spans="2:20" ht="30.75" customHeight="1" x14ac:dyDescent="0.5">
      <c r="B30" s="125">
        <v>43418</v>
      </c>
      <c r="C30" s="126" t="s">
        <v>131</v>
      </c>
      <c r="D30" s="116">
        <v>43419</v>
      </c>
      <c r="E30" s="117" t="s">
        <v>132</v>
      </c>
      <c r="F30" s="112" t="s">
        <v>55</v>
      </c>
      <c r="G30" s="112">
        <v>0</v>
      </c>
      <c r="H30" s="112">
        <v>20</v>
      </c>
      <c r="I30" s="112">
        <v>20</v>
      </c>
      <c r="J30" s="106">
        <f t="shared" si="0"/>
        <v>0</v>
      </c>
      <c r="K30" s="118">
        <v>130</v>
      </c>
      <c r="L30" s="118">
        <f t="shared" si="1"/>
        <v>0</v>
      </c>
      <c r="M30" s="118">
        <f t="shared" si="2"/>
        <v>0</v>
      </c>
      <c r="N30" s="118">
        <f t="shared" si="3"/>
        <v>0</v>
      </c>
      <c r="T30" s="77" t="s">
        <v>215</v>
      </c>
    </row>
    <row r="31" spans="2:20" ht="24.75" customHeight="1" x14ac:dyDescent="0.5">
      <c r="B31" s="127">
        <v>43011</v>
      </c>
      <c r="C31" s="128" t="s">
        <v>194</v>
      </c>
      <c r="D31" s="129">
        <v>43011</v>
      </c>
      <c r="E31" s="130" t="s">
        <v>262</v>
      </c>
      <c r="F31" s="131" t="s">
        <v>55</v>
      </c>
      <c r="G31" s="131">
        <v>24</v>
      </c>
      <c r="H31" s="131">
        <v>84</v>
      </c>
      <c r="I31" s="131">
        <v>84</v>
      </c>
      <c r="J31" s="106">
        <f t="shared" si="0"/>
        <v>0</v>
      </c>
      <c r="K31" s="132">
        <v>65</v>
      </c>
      <c r="L31" s="132">
        <f t="shared" si="1"/>
        <v>0</v>
      </c>
      <c r="M31" s="132">
        <f t="shared" si="2"/>
        <v>0</v>
      </c>
      <c r="N31" s="132">
        <f t="shared" si="3"/>
        <v>0</v>
      </c>
    </row>
    <row r="32" spans="2:20" x14ac:dyDescent="0.5">
      <c r="B32" s="125">
        <v>42958</v>
      </c>
      <c r="C32" s="126" t="s">
        <v>74</v>
      </c>
      <c r="D32" s="116">
        <v>42958</v>
      </c>
      <c r="E32" s="117" t="s">
        <v>6</v>
      </c>
      <c r="F32" s="112" t="s">
        <v>55</v>
      </c>
      <c r="G32" s="112">
        <v>46</v>
      </c>
      <c r="H32" s="112">
        <v>72</v>
      </c>
      <c r="I32" s="112">
        <v>65</v>
      </c>
      <c r="J32" s="106">
        <f t="shared" si="0"/>
        <v>7</v>
      </c>
      <c r="K32" s="118">
        <v>25.08</v>
      </c>
      <c r="L32" s="118">
        <f t="shared" si="1"/>
        <v>175.56</v>
      </c>
      <c r="M32" s="118">
        <f t="shared" si="2"/>
        <v>31.6008</v>
      </c>
      <c r="N32" s="118">
        <f t="shared" si="3"/>
        <v>207.16079999999999</v>
      </c>
    </row>
    <row r="33" spans="2:14" ht="32.25" customHeight="1" x14ac:dyDescent="0.5">
      <c r="B33" s="133"/>
      <c r="C33" s="134"/>
      <c r="D33" s="245" t="s">
        <v>139</v>
      </c>
      <c r="E33" s="245"/>
      <c r="F33" s="245"/>
      <c r="G33" s="135"/>
      <c r="H33" s="113"/>
      <c r="I33" s="113" t="s">
        <v>276</v>
      </c>
      <c r="J33" s="114"/>
      <c r="K33" s="136"/>
      <c r="L33" s="137"/>
      <c r="M33" s="137"/>
      <c r="N33" s="138">
        <f>SUM(N34:N208)</f>
        <v>824301.65196000005</v>
      </c>
    </row>
    <row r="34" spans="2:14" ht="35.25" customHeight="1" x14ac:dyDescent="0.5">
      <c r="B34" s="125">
        <v>43585</v>
      </c>
      <c r="C34" s="126" t="s">
        <v>144</v>
      </c>
      <c r="D34" s="116">
        <v>44788</v>
      </c>
      <c r="E34" s="105" t="s">
        <v>149</v>
      </c>
      <c r="F34" s="112" t="s">
        <v>55</v>
      </c>
      <c r="G34" s="106">
        <v>9</v>
      </c>
      <c r="H34" s="106">
        <v>37</v>
      </c>
      <c r="I34" s="112">
        <v>33</v>
      </c>
      <c r="J34" s="112">
        <f t="shared" ref="J34:J88" si="4">H34-I34</f>
        <v>4</v>
      </c>
      <c r="K34" s="118">
        <v>68</v>
      </c>
      <c r="L34" s="107">
        <f t="shared" ref="L34:L72" si="5">J34*K34</f>
        <v>272</v>
      </c>
      <c r="M34" s="118">
        <f t="shared" ref="M34:M88" si="6">L34*18%</f>
        <v>48.96</v>
      </c>
      <c r="N34" s="107">
        <f t="shared" ref="N34:N88" si="7">L34+M34</f>
        <v>320.95999999999998</v>
      </c>
    </row>
    <row r="35" spans="2:14" ht="35.25" customHeight="1" x14ac:dyDescent="0.5">
      <c r="B35" s="125">
        <v>43053</v>
      </c>
      <c r="C35" s="126" t="s">
        <v>124</v>
      </c>
      <c r="D35" s="116">
        <v>43053</v>
      </c>
      <c r="E35" s="117" t="s">
        <v>125</v>
      </c>
      <c r="F35" s="112" t="s">
        <v>9</v>
      </c>
      <c r="G35" s="112">
        <v>4</v>
      </c>
      <c r="H35" s="112">
        <v>5</v>
      </c>
      <c r="I35" s="112">
        <v>5</v>
      </c>
      <c r="J35" s="106">
        <f t="shared" ref="J35:J37" si="8">+H35-I35</f>
        <v>0</v>
      </c>
      <c r="K35" s="118">
        <v>410</v>
      </c>
      <c r="L35" s="118">
        <f t="shared" si="5"/>
        <v>0</v>
      </c>
      <c r="M35" s="118">
        <f t="shared" si="6"/>
        <v>0</v>
      </c>
      <c r="N35" s="118">
        <f t="shared" si="7"/>
        <v>0</v>
      </c>
    </row>
    <row r="36" spans="2:14" ht="35.25" customHeight="1" x14ac:dyDescent="0.5">
      <c r="B36" s="125">
        <v>43418</v>
      </c>
      <c r="C36" s="126" t="s">
        <v>118</v>
      </c>
      <c r="D36" s="116">
        <v>43418</v>
      </c>
      <c r="E36" s="117" t="s">
        <v>119</v>
      </c>
      <c r="F36" s="112" t="str">
        <f>F35</f>
        <v>CJ.</v>
      </c>
      <c r="G36" s="112">
        <v>1200</v>
      </c>
      <c r="H36" s="112">
        <v>1800</v>
      </c>
      <c r="I36" s="112">
        <v>1800</v>
      </c>
      <c r="J36" s="106">
        <f t="shared" si="8"/>
        <v>0</v>
      </c>
      <c r="K36" s="118">
        <v>2.8</v>
      </c>
      <c r="L36" s="118">
        <f t="shared" si="5"/>
        <v>0</v>
      </c>
      <c r="M36" s="118">
        <f t="shared" si="6"/>
        <v>0</v>
      </c>
      <c r="N36" s="118">
        <f t="shared" si="7"/>
        <v>0</v>
      </c>
    </row>
    <row r="37" spans="2:14" ht="35.25" customHeight="1" x14ac:dyDescent="0.5">
      <c r="B37" s="125">
        <v>43418</v>
      </c>
      <c r="C37" s="126" t="s">
        <v>122</v>
      </c>
      <c r="D37" s="116">
        <v>43418</v>
      </c>
      <c r="E37" s="117" t="s">
        <v>123</v>
      </c>
      <c r="F37" s="112" t="s">
        <v>55</v>
      </c>
      <c r="G37" s="112">
        <v>300</v>
      </c>
      <c r="H37" s="112">
        <v>400</v>
      </c>
      <c r="I37" s="112">
        <v>100</v>
      </c>
      <c r="J37" s="106">
        <f t="shared" si="8"/>
        <v>300</v>
      </c>
      <c r="K37" s="118">
        <v>3.25</v>
      </c>
      <c r="L37" s="118">
        <f t="shared" si="5"/>
        <v>975</v>
      </c>
      <c r="M37" s="118">
        <f t="shared" si="6"/>
        <v>175.5</v>
      </c>
      <c r="N37" s="118">
        <f t="shared" si="7"/>
        <v>1150.5</v>
      </c>
    </row>
    <row r="38" spans="2:14" ht="32.25" customHeight="1" x14ac:dyDescent="0.5">
      <c r="B38" s="125">
        <v>43586</v>
      </c>
      <c r="C38" s="126" t="s">
        <v>146</v>
      </c>
      <c r="D38" s="116">
        <v>44788</v>
      </c>
      <c r="E38" s="105" t="s">
        <v>223</v>
      </c>
      <c r="F38" s="112" t="s">
        <v>55</v>
      </c>
      <c r="G38" s="106">
        <v>69</v>
      </c>
      <c r="H38" s="106">
        <v>140</v>
      </c>
      <c r="I38" s="106">
        <v>60</v>
      </c>
      <c r="J38" s="112">
        <f t="shared" si="4"/>
        <v>80</v>
      </c>
      <c r="K38" s="118">
        <v>6.8</v>
      </c>
      <c r="L38" s="107">
        <f t="shared" si="5"/>
        <v>544</v>
      </c>
      <c r="M38" s="118">
        <f t="shared" si="6"/>
        <v>97.92</v>
      </c>
      <c r="N38" s="107">
        <f t="shared" si="7"/>
        <v>641.91999999999996</v>
      </c>
    </row>
    <row r="39" spans="2:14" ht="30" customHeight="1" x14ac:dyDescent="0.5">
      <c r="B39" s="139">
        <v>43586</v>
      </c>
      <c r="C39" s="140" t="s">
        <v>145</v>
      </c>
      <c r="D39" s="141">
        <v>43586</v>
      </c>
      <c r="E39" s="142" t="s">
        <v>150</v>
      </c>
      <c r="F39" s="112" t="s">
        <v>55</v>
      </c>
      <c r="G39" s="106">
        <v>64</v>
      </c>
      <c r="H39" s="143">
        <v>150</v>
      </c>
      <c r="I39" s="143">
        <v>50</v>
      </c>
      <c r="J39" s="144">
        <f t="shared" si="4"/>
        <v>100</v>
      </c>
      <c r="K39" s="145">
        <v>5.2</v>
      </c>
      <c r="L39" s="146">
        <f t="shared" si="5"/>
        <v>520</v>
      </c>
      <c r="M39" s="145">
        <f t="shared" si="6"/>
        <v>93.6</v>
      </c>
      <c r="N39" s="146">
        <f t="shared" si="7"/>
        <v>613.6</v>
      </c>
    </row>
    <row r="40" spans="2:14" ht="37.5" customHeight="1" x14ac:dyDescent="0.5">
      <c r="B40" s="125">
        <v>44007</v>
      </c>
      <c r="C40" s="126" t="s">
        <v>202</v>
      </c>
      <c r="D40" s="116">
        <v>44007</v>
      </c>
      <c r="E40" s="105" t="s">
        <v>220</v>
      </c>
      <c r="F40" s="106" t="s">
        <v>9</v>
      </c>
      <c r="G40" s="106">
        <v>10</v>
      </c>
      <c r="H40" s="106">
        <v>22</v>
      </c>
      <c r="I40" s="106">
        <v>7</v>
      </c>
      <c r="J40" s="112">
        <f t="shared" si="4"/>
        <v>15</v>
      </c>
      <c r="K40" s="118">
        <v>94</v>
      </c>
      <c r="L40" s="107">
        <f t="shared" si="5"/>
        <v>1410</v>
      </c>
      <c r="M40" s="118">
        <f t="shared" si="6"/>
        <v>253.79999999999998</v>
      </c>
      <c r="N40" s="107">
        <f t="shared" si="7"/>
        <v>1663.8</v>
      </c>
    </row>
    <row r="41" spans="2:14" s="89" customFormat="1" x14ac:dyDescent="0.5">
      <c r="B41" s="147">
        <f>B40</f>
        <v>44007</v>
      </c>
      <c r="C41" s="148" t="s">
        <v>202</v>
      </c>
      <c r="D41" s="149">
        <f>D40</f>
        <v>44007</v>
      </c>
      <c r="E41" s="150" t="s">
        <v>267</v>
      </c>
      <c r="F41" s="151" t="s">
        <v>55</v>
      </c>
      <c r="G41" s="151">
        <v>490</v>
      </c>
      <c r="H41" s="151">
        <v>500</v>
      </c>
      <c r="I41" s="151">
        <v>10</v>
      </c>
      <c r="J41" s="152">
        <f t="shared" si="4"/>
        <v>490</v>
      </c>
      <c r="K41" s="153">
        <v>0.87</v>
      </c>
      <c r="L41" s="154">
        <f t="shared" si="5"/>
        <v>426.3</v>
      </c>
      <c r="M41" s="153">
        <f t="shared" si="6"/>
        <v>76.733999999999995</v>
      </c>
      <c r="N41" s="154">
        <f t="shared" si="7"/>
        <v>503.03399999999999</v>
      </c>
    </row>
    <row r="42" spans="2:14" s="89" customFormat="1" x14ac:dyDescent="0.5">
      <c r="B42" s="147">
        <f>B41</f>
        <v>44007</v>
      </c>
      <c r="C42" s="148" t="s">
        <v>202</v>
      </c>
      <c r="D42" s="149">
        <f>D41</f>
        <v>44007</v>
      </c>
      <c r="E42" s="150" t="s">
        <v>268</v>
      </c>
      <c r="F42" s="151" t="str">
        <f>F38</f>
        <v>UNID.</v>
      </c>
      <c r="G42" s="151">
        <v>2387</v>
      </c>
      <c r="H42" s="151">
        <v>3000</v>
      </c>
      <c r="I42" s="151">
        <v>670</v>
      </c>
      <c r="J42" s="152">
        <f t="shared" si="4"/>
        <v>2330</v>
      </c>
      <c r="K42" s="153">
        <v>0.86399999999999999</v>
      </c>
      <c r="L42" s="154">
        <f t="shared" si="5"/>
        <v>2013.12</v>
      </c>
      <c r="M42" s="153">
        <f t="shared" si="6"/>
        <v>362.36159999999995</v>
      </c>
      <c r="N42" s="154">
        <f t="shared" si="7"/>
        <v>2375.4816000000001</v>
      </c>
    </row>
    <row r="43" spans="2:14" ht="33.75" customHeight="1" x14ac:dyDescent="0.5">
      <c r="B43" s="125">
        <v>44007</v>
      </c>
      <c r="C43" s="126" t="s">
        <v>203</v>
      </c>
      <c r="D43" s="116">
        <v>44007</v>
      </c>
      <c r="E43" s="105" t="s">
        <v>221</v>
      </c>
      <c r="F43" s="106" t="s">
        <v>9</v>
      </c>
      <c r="G43" s="106">
        <v>0</v>
      </c>
      <c r="H43" s="106">
        <v>10</v>
      </c>
      <c r="I43" s="106">
        <v>7</v>
      </c>
      <c r="J43" s="112">
        <f t="shared" si="4"/>
        <v>3</v>
      </c>
      <c r="K43" s="118">
        <v>40</v>
      </c>
      <c r="L43" s="107">
        <f t="shared" si="5"/>
        <v>120</v>
      </c>
      <c r="M43" s="118">
        <f t="shared" si="6"/>
        <v>21.599999999999998</v>
      </c>
      <c r="N43" s="107">
        <f t="shared" si="7"/>
        <v>141.6</v>
      </c>
    </row>
    <row r="44" spans="2:14" ht="39.75" customHeight="1" x14ac:dyDescent="0.5">
      <c r="B44" s="125">
        <v>44007</v>
      </c>
      <c r="C44" s="126" t="s">
        <v>232</v>
      </c>
      <c r="D44" s="116">
        <v>44007</v>
      </c>
      <c r="E44" s="105" t="s">
        <v>233</v>
      </c>
      <c r="F44" s="106" t="s">
        <v>9</v>
      </c>
      <c r="G44" s="106">
        <v>0</v>
      </c>
      <c r="H44" s="106">
        <v>10</v>
      </c>
      <c r="I44" s="106">
        <v>8</v>
      </c>
      <c r="J44" s="112">
        <f t="shared" si="4"/>
        <v>2</v>
      </c>
      <c r="K44" s="118">
        <v>21.42</v>
      </c>
      <c r="L44" s="107">
        <f t="shared" si="5"/>
        <v>42.84</v>
      </c>
      <c r="M44" s="118">
        <f t="shared" si="6"/>
        <v>7.7112000000000007</v>
      </c>
      <c r="N44" s="107">
        <f t="shared" si="7"/>
        <v>50.551200000000001</v>
      </c>
    </row>
    <row r="45" spans="2:14" ht="39.75" customHeight="1" x14ac:dyDescent="0.5">
      <c r="B45" s="125">
        <v>44007</v>
      </c>
      <c r="C45" s="126" t="s">
        <v>210</v>
      </c>
      <c r="D45" s="116">
        <v>44007</v>
      </c>
      <c r="E45" s="105" t="s">
        <v>222</v>
      </c>
      <c r="F45" s="106" t="s">
        <v>9</v>
      </c>
      <c r="G45" s="106">
        <v>0</v>
      </c>
      <c r="H45" s="106">
        <v>10</v>
      </c>
      <c r="I45" s="106">
        <v>5</v>
      </c>
      <c r="J45" s="112">
        <f t="shared" si="4"/>
        <v>5</v>
      </c>
      <c r="K45" s="118">
        <v>18</v>
      </c>
      <c r="L45" s="107">
        <f t="shared" si="5"/>
        <v>90</v>
      </c>
      <c r="M45" s="118">
        <f t="shared" si="6"/>
        <v>16.2</v>
      </c>
      <c r="N45" s="107">
        <f t="shared" si="7"/>
        <v>106.2</v>
      </c>
    </row>
    <row r="46" spans="2:14" ht="36.75" customHeight="1" x14ac:dyDescent="0.5">
      <c r="B46" s="125">
        <v>44788</v>
      </c>
      <c r="C46" s="126" t="s">
        <v>118</v>
      </c>
      <c r="D46" s="116">
        <v>44788</v>
      </c>
      <c r="E46" s="117" t="s">
        <v>421</v>
      </c>
      <c r="F46" s="112" t="s">
        <v>55</v>
      </c>
      <c r="G46" s="112">
        <v>0</v>
      </c>
      <c r="H46" s="112">
        <v>20</v>
      </c>
      <c r="I46" s="112">
        <v>6</v>
      </c>
      <c r="J46" s="106">
        <f t="shared" ref="J46" si="9">+H46-I46</f>
        <v>14</v>
      </c>
      <c r="K46" s="118">
        <v>150.53</v>
      </c>
      <c r="L46" s="118">
        <f t="shared" si="5"/>
        <v>2107.42</v>
      </c>
      <c r="M46" s="118">
        <f t="shared" si="6"/>
        <v>379.3356</v>
      </c>
      <c r="N46" s="118">
        <f t="shared" si="7"/>
        <v>2486.7556</v>
      </c>
    </row>
    <row r="47" spans="2:14" ht="30" customHeight="1" x14ac:dyDescent="0.5">
      <c r="B47" s="125">
        <v>44007</v>
      </c>
      <c r="C47" s="126" t="s">
        <v>224</v>
      </c>
      <c r="D47" s="116">
        <v>44007</v>
      </c>
      <c r="E47" s="105" t="s">
        <v>225</v>
      </c>
      <c r="F47" s="106" t="s">
        <v>11</v>
      </c>
      <c r="G47" s="106">
        <v>20</v>
      </c>
      <c r="H47" s="106">
        <v>24</v>
      </c>
      <c r="I47" s="106">
        <v>4</v>
      </c>
      <c r="J47" s="112">
        <f t="shared" si="4"/>
        <v>20</v>
      </c>
      <c r="K47" s="118">
        <v>60</v>
      </c>
      <c r="L47" s="107">
        <f t="shared" si="5"/>
        <v>1200</v>
      </c>
      <c r="M47" s="118">
        <f t="shared" si="6"/>
        <v>216</v>
      </c>
      <c r="N47" s="107">
        <f t="shared" si="7"/>
        <v>1416</v>
      </c>
    </row>
    <row r="48" spans="2:14" ht="30" customHeight="1" x14ac:dyDescent="0.5">
      <c r="B48" s="125">
        <v>44007</v>
      </c>
      <c r="C48" s="126" t="s">
        <v>234</v>
      </c>
      <c r="D48" s="116">
        <v>44007</v>
      </c>
      <c r="E48" s="105" t="s">
        <v>235</v>
      </c>
      <c r="F48" s="106" t="s">
        <v>9</v>
      </c>
      <c r="G48" s="106">
        <v>57</v>
      </c>
      <c r="H48" s="106">
        <v>59</v>
      </c>
      <c r="I48" s="106">
        <v>5</v>
      </c>
      <c r="J48" s="112">
        <f t="shared" si="4"/>
        <v>54</v>
      </c>
      <c r="K48" s="118">
        <v>16.61</v>
      </c>
      <c r="L48" s="107">
        <f t="shared" si="5"/>
        <v>896.93999999999994</v>
      </c>
      <c r="M48" s="118">
        <f t="shared" si="6"/>
        <v>161.44919999999999</v>
      </c>
      <c r="N48" s="107">
        <f t="shared" si="7"/>
        <v>1058.3891999999998</v>
      </c>
    </row>
    <row r="49" spans="1:14" ht="30" customHeight="1" x14ac:dyDescent="0.5">
      <c r="B49" s="125">
        <v>43590</v>
      </c>
      <c r="C49" s="126" t="s">
        <v>148</v>
      </c>
      <c r="D49" s="116">
        <v>43590</v>
      </c>
      <c r="E49" s="117" t="s">
        <v>152</v>
      </c>
      <c r="F49" s="112" t="str">
        <f>F38</f>
        <v>UNID.</v>
      </c>
      <c r="G49" s="112">
        <v>0</v>
      </c>
      <c r="H49" s="112">
        <v>288</v>
      </c>
      <c r="I49" s="112">
        <v>94</v>
      </c>
      <c r="J49" s="112">
        <f t="shared" si="4"/>
        <v>194</v>
      </c>
      <c r="K49" s="118">
        <v>11.833</v>
      </c>
      <c r="L49" s="118">
        <f t="shared" si="5"/>
        <v>2295.6019999999999</v>
      </c>
      <c r="M49" s="118">
        <f t="shared" si="6"/>
        <v>413.20835999999997</v>
      </c>
      <c r="N49" s="118">
        <f t="shared" si="7"/>
        <v>2708.8103599999999</v>
      </c>
    </row>
    <row r="50" spans="1:14" ht="39.75" customHeight="1" x14ac:dyDescent="0.5">
      <c r="B50" s="125">
        <v>43591</v>
      </c>
      <c r="C50" s="126" t="s">
        <v>153</v>
      </c>
      <c r="D50" s="116">
        <v>43591</v>
      </c>
      <c r="E50" s="117" t="s">
        <v>155</v>
      </c>
      <c r="F50" s="112" t="s">
        <v>11</v>
      </c>
      <c r="G50" s="112">
        <v>0</v>
      </c>
      <c r="H50" s="112">
        <v>500</v>
      </c>
      <c r="I50" s="112">
        <v>500</v>
      </c>
      <c r="J50" s="112">
        <f t="shared" si="4"/>
        <v>0</v>
      </c>
      <c r="K50" s="118">
        <v>9.8000000000000007</v>
      </c>
      <c r="L50" s="118">
        <f t="shared" si="5"/>
        <v>0</v>
      </c>
      <c r="M50" s="118">
        <f t="shared" si="6"/>
        <v>0</v>
      </c>
      <c r="N50" s="118">
        <f t="shared" si="7"/>
        <v>0</v>
      </c>
    </row>
    <row r="51" spans="1:14" s="90" customFormat="1" ht="40.5" customHeight="1" x14ac:dyDescent="0.5">
      <c r="B51" s="139">
        <v>43592</v>
      </c>
      <c r="C51" s="140" t="s">
        <v>154</v>
      </c>
      <c r="D51" s="141">
        <v>43592</v>
      </c>
      <c r="E51" s="155" t="s">
        <v>156</v>
      </c>
      <c r="F51" s="144" t="s">
        <v>55</v>
      </c>
      <c r="G51" s="144">
        <v>167</v>
      </c>
      <c r="H51" s="144">
        <v>204</v>
      </c>
      <c r="I51" s="144">
        <v>44</v>
      </c>
      <c r="J51" s="144">
        <f t="shared" si="4"/>
        <v>160</v>
      </c>
      <c r="K51" s="145">
        <v>31.666</v>
      </c>
      <c r="L51" s="145">
        <f t="shared" si="5"/>
        <v>5066.5600000000004</v>
      </c>
      <c r="M51" s="145">
        <f t="shared" si="6"/>
        <v>911.98080000000004</v>
      </c>
      <c r="N51" s="145">
        <f t="shared" si="7"/>
        <v>5978.5408000000007</v>
      </c>
    </row>
    <row r="52" spans="1:14" ht="28.5" customHeight="1" x14ac:dyDescent="0.5">
      <c r="B52" s="125">
        <v>43593</v>
      </c>
      <c r="C52" s="126" t="s">
        <v>157</v>
      </c>
      <c r="D52" s="116">
        <v>43593</v>
      </c>
      <c r="E52" s="105" t="s">
        <v>160</v>
      </c>
      <c r="F52" s="106" t="s">
        <v>55</v>
      </c>
      <c r="G52" s="106">
        <v>8</v>
      </c>
      <c r="H52" s="106">
        <v>23</v>
      </c>
      <c r="I52" s="106">
        <v>23</v>
      </c>
      <c r="J52" s="112">
        <f t="shared" si="4"/>
        <v>0</v>
      </c>
      <c r="K52" s="118">
        <v>17.600000000000001</v>
      </c>
      <c r="L52" s="107">
        <f t="shared" si="5"/>
        <v>0</v>
      </c>
      <c r="M52" s="118">
        <f t="shared" si="6"/>
        <v>0</v>
      </c>
      <c r="N52" s="107">
        <f t="shared" si="7"/>
        <v>0</v>
      </c>
    </row>
    <row r="53" spans="1:14" x14ac:dyDescent="0.5">
      <c r="B53" s="125">
        <v>43594</v>
      </c>
      <c r="C53" s="126" t="s">
        <v>158</v>
      </c>
      <c r="D53" s="116">
        <v>43594</v>
      </c>
      <c r="E53" s="105" t="s">
        <v>161</v>
      </c>
      <c r="F53" s="106" t="s">
        <v>55</v>
      </c>
      <c r="G53" s="106">
        <v>8</v>
      </c>
      <c r="H53" s="106">
        <v>10</v>
      </c>
      <c r="I53" s="106">
        <v>2</v>
      </c>
      <c r="J53" s="112">
        <f t="shared" si="4"/>
        <v>8</v>
      </c>
      <c r="K53" s="118">
        <v>250</v>
      </c>
      <c r="L53" s="107">
        <f t="shared" si="5"/>
        <v>2000</v>
      </c>
      <c r="M53" s="118">
        <f t="shared" si="6"/>
        <v>360</v>
      </c>
      <c r="N53" s="107">
        <f t="shared" si="7"/>
        <v>2360</v>
      </c>
    </row>
    <row r="54" spans="1:14" ht="30.75" customHeight="1" x14ac:dyDescent="0.5">
      <c r="B54" s="125">
        <v>43595</v>
      </c>
      <c r="C54" s="126" t="s">
        <v>159</v>
      </c>
      <c r="D54" s="116">
        <v>43595</v>
      </c>
      <c r="E54" s="105" t="s">
        <v>289</v>
      </c>
      <c r="F54" s="106" t="s">
        <v>55</v>
      </c>
      <c r="G54" s="106">
        <v>12</v>
      </c>
      <c r="H54" s="106">
        <v>17</v>
      </c>
      <c r="I54" s="106">
        <v>6</v>
      </c>
      <c r="J54" s="112">
        <f t="shared" si="4"/>
        <v>11</v>
      </c>
      <c r="K54" s="118">
        <v>364</v>
      </c>
      <c r="L54" s="107">
        <f t="shared" si="5"/>
        <v>4004</v>
      </c>
      <c r="M54" s="118">
        <f t="shared" si="6"/>
        <v>720.72</v>
      </c>
      <c r="N54" s="107">
        <f t="shared" si="7"/>
        <v>4724.72</v>
      </c>
    </row>
    <row r="55" spans="1:14" x14ac:dyDescent="0.5">
      <c r="B55" s="125">
        <v>42958</v>
      </c>
      <c r="C55" s="126" t="s">
        <v>43</v>
      </c>
      <c r="D55" s="116">
        <v>42958</v>
      </c>
      <c r="E55" s="117" t="s">
        <v>10</v>
      </c>
      <c r="F55" s="112" t="s">
        <v>11</v>
      </c>
      <c r="G55" s="112">
        <v>1</v>
      </c>
      <c r="H55" s="112">
        <v>4</v>
      </c>
      <c r="I55" s="112">
        <v>3</v>
      </c>
      <c r="J55" s="112">
        <f t="shared" si="4"/>
        <v>1</v>
      </c>
      <c r="K55" s="118">
        <v>1015</v>
      </c>
      <c r="L55" s="118">
        <f t="shared" si="5"/>
        <v>1015</v>
      </c>
      <c r="M55" s="118">
        <f t="shared" si="6"/>
        <v>182.7</v>
      </c>
      <c r="N55" s="118">
        <f t="shared" si="7"/>
        <v>1197.7</v>
      </c>
    </row>
    <row r="56" spans="1:14" x14ac:dyDescent="0.5">
      <c r="B56" s="125">
        <v>44788</v>
      </c>
      <c r="C56" s="126" t="s">
        <v>422</v>
      </c>
      <c r="D56" s="116">
        <v>44788</v>
      </c>
      <c r="E56" s="117" t="s">
        <v>423</v>
      </c>
      <c r="F56" s="112" t="s">
        <v>55</v>
      </c>
      <c r="G56" s="112"/>
      <c r="H56" s="112">
        <v>50</v>
      </c>
      <c r="I56" s="112">
        <v>30</v>
      </c>
      <c r="J56" s="112">
        <f t="shared" si="4"/>
        <v>20</v>
      </c>
      <c r="K56" s="118">
        <v>41.11</v>
      </c>
      <c r="L56" s="118">
        <f t="shared" si="5"/>
        <v>822.2</v>
      </c>
      <c r="M56" s="118">
        <f t="shared" si="6"/>
        <v>147.99600000000001</v>
      </c>
      <c r="N56" s="118">
        <f t="shared" si="7"/>
        <v>970.19600000000003</v>
      </c>
    </row>
    <row r="57" spans="1:14" ht="27.75" customHeight="1" x14ac:dyDescent="0.5">
      <c r="B57" s="125">
        <v>44007</v>
      </c>
      <c r="C57" s="126" t="s">
        <v>44</v>
      </c>
      <c r="D57" s="116">
        <v>44007</v>
      </c>
      <c r="E57" s="117" t="s">
        <v>12</v>
      </c>
      <c r="F57" s="112" t="s">
        <v>11</v>
      </c>
      <c r="G57" s="112">
        <v>6</v>
      </c>
      <c r="H57" s="112">
        <v>7</v>
      </c>
      <c r="I57" s="112">
        <v>7</v>
      </c>
      <c r="J57" s="112">
        <f t="shared" si="4"/>
        <v>0</v>
      </c>
      <c r="K57" s="118">
        <v>158.47</v>
      </c>
      <c r="L57" s="118">
        <f t="shared" si="5"/>
        <v>0</v>
      </c>
      <c r="M57" s="118">
        <f t="shared" si="6"/>
        <v>0</v>
      </c>
      <c r="N57" s="118">
        <f t="shared" si="7"/>
        <v>0</v>
      </c>
    </row>
    <row r="58" spans="1:14" ht="30" customHeight="1" x14ac:dyDescent="0.5">
      <c r="B58" s="125">
        <v>42958</v>
      </c>
      <c r="C58" s="126" t="s">
        <v>46</v>
      </c>
      <c r="D58" s="116">
        <v>42958</v>
      </c>
      <c r="E58" s="117" t="s">
        <v>17</v>
      </c>
      <c r="F58" s="112" t="s">
        <v>55</v>
      </c>
      <c r="G58" s="112">
        <v>0</v>
      </c>
      <c r="H58" s="112">
        <v>2</v>
      </c>
      <c r="I58" s="112">
        <v>2</v>
      </c>
      <c r="J58" s="112">
        <f t="shared" si="4"/>
        <v>0</v>
      </c>
      <c r="K58" s="118">
        <v>6395</v>
      </c>
      <c r="L58" s="118">
        <f t="shared" si="5"/>
        <v>0</v>
      </c>
      <c r="M58" s="118">
        <f t="shared" si="6"/>
        <v>0</v>
      </c>
      <c r="N58" s="118">
        <f t="shared" si="7"/>
        <v>0</v>
      </c>
    </row>
    <row r="59" spans="1:14" ht="29.25" customHeight="1" x14ac:dyDescent="0.5">
      <c r="A59" s="77" t="s">
        <v>276</v>
      </c>
      <c r="B59" s="125">
        <v>42958</v>
      </c>
      <c r="C59" s="126" t="s">
        <v>47</v>
      </c>
      <c r="D59" s="116">
        <v>42958</v>
      </c>
      <c r="E59" s="117" t="s">
        <v>18</v>
      </c>
      <c r="F59" s="112" t="s">
        <v>55</v>
      </c>
      <c r="G59" s="112">
        <v>2</v>
      </c>
      <c r="H59" s="112">
        <v>12</v>
      </c>
      <c r="I59" s="112">
        <v>12</v>
      </c>
      <c r="J59" s="112">
        <f t="shared" si="4"/>
        <v>0</v>
      </c>
      <c r="K59" s="118">
        <v>390</v>
      </c>
      <c r="L59" s="118">
        <f t="shared" si="5"/>
        <v>0</v>
      </c>
      <c r="M59" s="118">
        <f t="shared" si="6"/>
        <v>0</v>
      </c>
      <c r="N59" s="118">
        <f t="shared" si="7"/>
        <v>0</v>
      </c>
    </row>
    <row r="60" spans="1:14" ht="30.75" customHeight="1" x14ac:dyDescent="0.5">
      <c r="B60" s="139">
        <v>43418</v>
      </c>
      <c r="C60" s="140" t="s">
        <v>120</v>
      </c>
      <c r="D60" s="141">
        <v>43418</v>
      </c>
      <c r="E60" s="155" t="s">
        <v>275</v>
      </c>
      <c r="F60" s="144" t="s">
        <v>55</v>
      </c>
      <c r="G60" s="144">
        <v>7</v>
      </c>
      <c r="H60" s="144">
        <v>12</v>
      </c>
      <c r="I60" s="144">
        <v>12</v>
      </c>
      <c r="J60" s="143">
        <f t="shared" si="4"/>
        <v>0</v>
      </c>
      <c r="K60" s="145">
        <v>151</v>
      </c>
      <c r="L60" s="145">
        <f t="shared" si="5"/>
        <v>0</v>
      </c>
      <c r="M60" s="146">
        <f t="shared" si="6"/>
        <v>0</v>
      </c>
      <c r="N60" s="146">
        <f t="shared" si="7"/>
        <v>0</v>
      </c>
    </row>
    <row r="61" spans="1:14" s="90" customFormat="1" ht="31.5" customHeight="1" x14ac:dyDescent="0.5">
      <c r="B61" s="139">
        <v>43418</v>
      </c>
      <c r="C61" s="140" t="s">
        <v>120</v>
      </c>
      <c r="D61" s="141">
        <v>43418</v>
      </c>
      <c r="E61" s="155" t="s">
        <v>121</v>
      </c>
      <c r="F61" s="144" t="s">
        <v>55</v>
      </c>
      <c r="G61" s="144">
        <v>0</v>
      </c>
      <c r="H61" s="144">
        <v>12</v>
      </c>
      <c r="I61" s="144">
        <v>12</v>
      </c>
      <c r="J61" s="143">
        <f t="shared" si="4"/>
        <v>0</v>
      </c>
      <c r="K61" s="145">
        <v>151</v>
      </c>
      <c r="L61" s="145">
        <f t="shared" si="5"/>
        <v>0</v>
      </c>
      <c r="M61" s="146">
        <f t="shared" si="6"/>
        <v>0</v>
      </c>
      <c r="N61" s="146">
        <f t="shared" si="7"/>
        <v>0</v>
      </c>
    </row>
    <row r="62" spans="1:14" x14ac:dyDescent="0.5">
      <c r="B62" s="125">
        <v>42958</v>
      </c>
      <c r="C62" s="126" t="s">
        <v>48</v>
      </c>
      <c r="D62" s="116">
        <v>42958</v>
      </c>
      <c r="E62" s="117" t="s">
        <v>19</v>
      </c>
      <c r="F62" s="112" t="s">
        <v>55</v>
      </c>
      <c r="G62" s="112">
        <v>5</v>
      </c>
      <c r="H62" s="112">
        <v>20</v>
      </c>
      <c r="I62" s="112">
        <v>20</v>
      </c>
      <c r="J62" s="106">
        <f t="shared" si="4"/>
        <v>0</v>
      </c>
      <c r="K62" s="118">
        <v>35</v>
      </c>
      <c r="L62" s="118">
        <f t="shared" si="5"/>
        <v>0</v>
      </c>
      <c r="M62" s="107">
        <f t="shared" si="6"/>
        <v>0</v>
      </c>
      <c r="N62" s="118">
        <f t="shared" si="7"/>
        <v>0</v>
      </c>
    </row>
    <row r="63" spans="1:14" ht="35.25" customHeight="1" x14ac:dyDescent="0.5">
      <c r="B63" s="125">
        <v>43011</v>
      </c>
      <c r="C63" s="126" t="s">
        <v>192</v>
      </c>
      <c r="D63" s="116">
        <v>43011</v>
      </c>
      <c r="E63" s="109" t="s">
        <v>195</v>
      </c>
      <c r="F63" s="112" t="s">
        <v>55</v>
      </c>
      <c r="G63" s="110">
        <v>1</v>
      </c>
      <c r="H63" s="110">
        <v>4</v>
      </c>
      <c r="I63" s="110">
        <v>4</v>
      </c>
      <c r="J63" s="112">
        <f t="shared" si="4"/>
        <v>0</v>
      </c>
      <c r="K63" s="156">
        <v>350</v>
      </c>
      <c r="L63" s="118">
        <f t="shared" si="5"/>
        <v>0</v>
      </c>
      <c r="M63" s="118">
        <f t="shared" si="6"/>
        <v>0</v>
      </c>
      <c r="N63" s="118">
        <f t="shared" si="7"/>
        <v>0</v>
      </c>
    </row>
    <row r="64" spans="1:14" s="90" customFormat="1" ht="35.25" customHeight="1" x14ac:dyDescent="0.5">
      <c r="B64" s="139">
        <v>44007</v>
      </c>
      <c r="C64" s="140" t="s">
        <v>228</v>
      </c>
      <c r="D64" s="141">
        <v>44007</v>
      </c>
      <c r="E64" s="157" t="s">
        <v>445</v>
      </c>
      <c r="F64" s="144" t="s">
        <v>9</v>
      </c>
      <c r="G64" s="158">
        <v>2</v>
      </c>
      <c r="H64" s="158">
        <v>2</v>
      </c>
      <c r="I64" s="158">
        <v>0</v>
      </c>
      <c r="J64" s="144">
        <f t="shared" si="4"/>
        <v>2</v>
      </c>
      <c r="K64" s="156">
        <v>99.59</v>
      </c>
      <c r="L64" s="145">
        <f t="shared" si="5"/>
        <v>199.18</v>
      </c>
      <c r="M64" s="145">
        <f t="shared" si="6"/>
        <v>35.852400000000003</v>
      </c>
      <c r="N64" s="145">
        <f t="shared" si="7"/>
        <v>235.0324</v>
      </c>
    </row>
    <row r="65" spans="2:20" s="91" customFormat="1" x14ac:dyDescent="0.5">
      <c r="B65" s="127">
        <v>44007</v>
      </c>
      <c r="C65" s="128" t="s">
        <v>228</v>
      </c>
      <c r="D65" s="129">
        <f>D63</f>
        <v>43011</v>
      </c>
      <c r="E65" s="159" t="s">
        <v>261</v>
      </c>
      <c r="F65" s="131" t="s">
        <v>55</v>
      </c>
      <c r="G65" s="160">
        <v>6</v>
      </c>
      <c r="H65" s="160">
        <v>8</v>
      </c>
      <c r="I65" s="160">
        <v>8</v>
      </c>
      <c r="J65" s="131">
        <f t="shared" si="4"/>
        <v>0</v>
      </c>
      <c r="K65" s="161">
        <v>45</v>
      </c>
      <c r="L65" s="132">
        <f t="shared" si="5"/>
        <v>0</v>
      </c>
      <c r="M65" s="132">
        <f t="shared" si="6"/>
        <v>0</v>
      </c>
      <c r="N65" s="132">
        <f t="shared" si="7"/>
        <v>0</v>
      </c>
    </row>
    <row r="66" spans="2:20" s="90" customFormat="1" x14ac:dyDescent="0.5">
      <c r="B66" s="162">
        <f>B64</f>
        <v>44007</v>
      </c>
      <c r="C66" s="163" t="s">
        <v>228</v>
      </c>
      <c r="D66" s="164">
        <f>D64</f>
        <v>44007</v>
      </c>
      <c r="E66" s="165" t="s">
        <v>256</v>
      </c>
      <c r="F66" s="166" t="str">
        <f>F63</f>
        <v>UNID.</v>
      </c>
      <c r="G66" s="167">
        <v>13</v>
      </c>
      <c r="H66" s="167">
        <v>17</v>
      </c>
      <c r="I66" s="167">
        <v>5</v>
      </c>
      <c r="J66" s="166">
        <f t="shared" si="4"/>
        <v>12</v>
      </c>
      <c r="K66" s="168">
        <v>65</v>
      </c>
      <c r="L66" s="169">
        <f t="shared" si="5"/>
        <v>780</v>
      </c>
      <c r="M66" s="169">
        <f t="shared" si="6"/>
        <v>140.4</v>
      </c>
      <c r="N66" s="169">
        <f t="shared" si="7"/>
        <v>920.4</v>
      </c>
      <c r="R66" s="92"/>
      <c r="S66" s="92"/>
      <c r="T66" s="92"/>
    </row>
    <row r="67" spans="2:20" s="91" customFormat="1" ht="35.25" customHeight="1" x14ac:dyDescent="0.5">
      <c r="B67" s="127">
        <f t="shared" ref="B67:B74" si="10">B66</f>
        <v>44007</v>
      </c>
      <c r="C67" s="128" t="s">
        <v>228</v>
      </c>
      <c r="D67" s="129">
        <f t="shared" ref="D67:D74" si="11">D66</f>
        <v>44007</v>
      </c>
      <c r="E67" s="159" t="s">
        <v>257</v>
      </c>
      <c r="F67" s="131" t="str">
        <f>F66</f>
        <v>UNID.</v>
      </c>
      <c r="G67" s="160">
        <v>57</v>
      </c>
      <c r="H67" s="160">
        <v>67</v>
      </c>
      <c r="I67" s="160">
        <v>17</v>
      </c>
      <c r="J67" s="131">
        <f t="shared" si="4"/>
        <v>50</v>
      </c>
      <c r="K67" s="161">
        <v>29</v>
      </c>
      <c r="L67" s="132">
        <f t="shared" si="5"/>
        <v>1450</v>
      </c>
      <c r="M67" s="132">
        <f t="shared" si="6"/>
        <v>261</v>
      </c>
      <c r="N67" s="132">
        <f t="shared" si="7"/>
        <v>1711</v>
      </c>
      <c r="R67" s="92"/>
      <c r="S67" s="92"/>
      <c r="T67" s="92"/>
    </row>
    <row r="68" spans="2:20" s="91" customFormat="1" ht="42" customHeight="1" x14ac:dyDescent="0.5">
      <c r="B68" s="125">
        <v>44788</v>
      </c>
      <c r="C68" s="126" t="s">
        <v>386</v>
      </c>
      <c r="D68" s="116">
        <v>44788</v>
      </c>
      <c r="E68" s="117" t="s">
        <v>433</v>
      </c>
      <c r="F68" s="112" t="s">
        <v>55</v>
      </c>
      <c r="G68" s="112"/>
      <c r="H68" s="112">
        <v>4</v>
      </c>
      <c r="I68" s="112">
        <v>0</v>
      </c>
      <c r="J68" s="112">
        <f t="shared" ref="J68" si="12">H68-I68</f>
        <v>4</v>
      </c>
      <c r="K68" s="118">
        <v>447.27</v>
      </c>
      <c r="L68" s="118">
        <f t="shared" ref="L68" si="13">J68*K68</f>
        <v>1789.08</v>
      </c>
      <c r="M68" s="118">
        <f t="shared" ref="M68" si="14">L68*18%</f>
        <v>322.03439999999995</v>
      </c>
      <c r="N68" s="118">
        <f t="shared" ref="N68" si="15">L68+M68</f>
        <v>2111.1143999999999</v>
      </c>
      <c r="R68" s="92"/>
      <c r="S68" s="92"/>
      <c r="T68" s="92"/>
    </row>
    <row r="69" spans="2:20" s="90" customFormat="1" x14ac:dyDescent="0.5">
      <c r="B69" s="162">
        <f>B67</f>
        <v>44007</v>
      </c>
      <c r="C69" s="163" t="s">
        <v>228</v>
      </c>
      <c r="D69" s="164">
        <f>D67</f>
        <v>44007</v>
      </c>
      <c r="E69" s="165" t="s">
        <v>258</v>
      </c>
      <c r="F69" s="166" t="str">
        <f>F67</f>
        <v>UNID.</v>
      </c>
      <c r="G69" s="167">
        <v>6</v>
      </c>
      <c r="H69" s="167">
        <v>7</v>
      </c>
      <c r="I69" s="167">
        <v>7</v>
      </c>
      <c r="J69" s="166">
        <f t="shared" si="4"/>
        <v>0</v>
      </c>
      <c r="K69" s="168">
        <v>125</v>
      </c>
      <c r="L69" s="169">
        <f t="shared" si="5"/>
        <v>0</v>
      </c>
      <c r="M69" s="169">
        <f t="shared" si="6"/>
        <v>0</v>
      </c>
      <c r="N69" s="169">
        <f t="shared" si="7"/>
        <v>0</v>
      </c>
      <c r="R69" s="92"/>
      <c r="S69" s="92"/>
      <c r="T69" s="92"/>
    </row>
    <row r="70" spans="2:20" s="90" customFormat="1" ht="39" customHeight="1" x14ac:dyDescent="0.5">
      <c r="B70" s="162">
        <v>44788</v>
      </c>
      <c r="C70" s="163" t="s">
        <v>386</v>
      </c>
      <c r="D70" s="164">
        <v>44788</v>
      </c>
      <c r="E70" s="165" t="s">
        <v>428</v>
      </c>
      <c r="F70" s="166" t="s">
        <v>11</v>
      </c>
      <c r="G70" s="167">
        <v>0</v>
      </c>
      <c r="H70" s="167">
        <v>3</v>
      </c>
      <c r="I70" s="167">
        <v>3</v>
      </c>
      <c r="J70" s="166">
        <v>0</v>
      </c>
      <c r="K70" s="168">
        <v>525.41999999999996</v>
      </c>
      <c r="L70" s="169">
        <f t="shared" ref="L70" si="16">J70*K70</f>
        <v>0</v>
      </c>
      <c r="M70" s="169">
        <f t="shared" ref="M70" si="17">L70*18%</f>
        <v>0</v>
      </c>
      <c r="N70" s="169">
        <f t="shared" ref="N70" si="18">L70+M70</f>
        <v>0</v>
      </c>
      <c r="R70" s="92"/>
      <c r="S70" s="92"/>
      <c r="T70" s="92"/>
    </row>
    <row r="71" spans="2:20" s="90" customFormat="1" x14ac:dyDescent="0.5">
      <c r="B71" s="162">
        <f>B69</f>
        <v>44007</v>
      </c>
      <c r="C71" s="163" t="s">
        <v>228</v>
      </c>
      <c r="D71" s="164">
        <f>D69</f>
        <v>44007</v>
      </c>
      <c r="E71" s="165" t="s">
        <v>269</v>
      </c>
      <c r="F71" s="166" t="s">
        <v>55</v>
      </c>
      <c r="G71" s="167">
        <v>337</v>
      </c>
      <c r="H71" s="167">
        <v>350</v>
      </c>
      <c r="I71" s="167">
        <v>15</v>
      </c>
      <c r="J71" s="166">
        <f t="shared" si="4"/>
        <v>335</v>
      </c>
      <c r="K71" s="168">
        <v>30</v>
      </c>
      <c r="L71" s="169">
        <f t="shared" si="5"/>
        <v>10050</v>
      </c>
      <c r="M71" s="169">
        <f t="shared" si="6"/>
        <v>1809</v>
      </c>
      <c r="N71" s="169">
        <f t="shared" si="7"/>
        <v>11859</v>
      </c>
      <c r="R71" s="92"/>
      <c r="S71" s="92"/>
      <c r="T71" s="92"/>
    </row>
    <row r="72" spans="2:20" s="90" customFormat="1" x14ac:dyDescent="0.5">
      <c r="B72" s="162">
        <f t="shared" si="10"/>
        <v>44007</v>
      </c>
      <c r="C72" s="163" t="s">
        <v>228</v>
      </c>
      <c r="D72" s="164">
        <f t="shared" si="11"/>
        <v>44007</v>
      </c>
      <c r="E72" s="165" t="s">
        <v>270</v>
      </c>
      <c r="F72" s="166" t="s">
        <v>55</v>
      </c>
      <c r="G72" s="167">
        <v>98</v>
      </c>
      <c r="H72" s="167">
        <v>100</v>
      </c>
      <c r="I72" s="167">
        <v>6</v>
      </c>
      <c r="J72" s="166">
        <f t="shared" si="4"/>
        <v>94</v>
      </c>
      <c r="K72" s="168">
        <v>30</v>
      </c>
      <c r="L72" s="169">
        <f t="shared" si="5"/>
        <v>2820</v>
      </c>
      <c r="M72" s="169">
        <f t="shared" si="6"/>
        <v>507.59999999999997</v>
      </c>
      <c r="N72" s="169">
        <f t="shared" si="7"/>
        <v>3327.6</v>
      </c>
      <c r="R72" s="92"/>
      <c r="S72" s="92"/>
      <c r="T72" s="92"/>
    </row>
    <row r="73" spans="2:20" s="90" customFormat="1" x14ac:dyDescent="0.5">
      <c r="B73" s="162">
        <f t="shared" si="10"/>
        <v>44007</v>
      </c>
      <c r="C73" s="163" t="s">
        <v>228</v>
      </c>
      <c r="D73" s="164">
        <f t="shared" si="11"/>
        <v>44007</v>
      </c>
      <c r="E73" s="165" t="s">
        <v>271</v>
      </c>
      <c r="F73" s="166" t="s">
        <v>55</v>
      </c>
      <c r="G73" s="167">
        <v>98</v>
      </c>
      <c r="H73" s="167">
        <v>100</v>
      </c>
      <c r="I73" s="167">
        <v>6</v>
      </c>
      <c r="J73" s="166">
        <f t="shared" si="4"/>
        <v>94</v>
      </c>
      <c r="K73" s="168">
        <v>30</v>
      </c>
      <c r="L73" s="169">
        <f t="shared" ref="L73:L101" si="19">J73*K73</f>
        <v>2820</v>
      </c>
      <c r="M73" s="169">
        <f t="shared" si="6"/>
        <v>507.59999999999997</v>
      </c>
      <c r="N73" s="169">
        <f t="shared" si="7"/>
        <v>3327.6</v>
      </c>
      <c r="R73" s="92"/>
      <c r="S73" s="92"/>
      <c r="T73" s="92"/>
    </row>
    <row r="74" spans="2:20" s="90" customFormat="1" x14ac:dyDescent="0.5">
      <c r="B74" s="162">
        <f t="shared" si="10"/>
        <v>44007</v>
      </c>
      <c r="C74" s="163" t="s">
        <v>228</v>
      </c>
      <c r="D74" s="164">
        <f t="shared" si="11"/>
        <v>44007</v>
      </c>
      <c r="E74" s="165" t="s">
        <v>266</v>
      </c>
      <c r="F74" s="166" t="str">
        <f>F69</f>
        <v>UNID.</v>
      </c>
      <c r="G74" s="167">
        <v>2</v>
      </c>
      <c r="H74" s="167">
        <v>2</v>
      </c>
      <c r="I74" s="167">
        <v>0</v>
      </c>
      <c r="J74" s="166">
        <f t="shared" si="4"/>
        <v>2</v>
      </c>
      <c r="K74" s="168">
        <v>450</v>
      </c>
      <c r="L74" s="169">
        <f t="shared" si="19"/>
        <v>900</v>
      </c>
      <c r="M74" s="169">
        <f t="shared" si="6"/>
        <v>162</v>
      </c>
      <c r="N74" s="169">
        <f t="shared" si="7"/>
        <v>1062</v>
      </c>
      <c r="R74" s="92"/>
      <c r="S74" s="92"/>
      <c r="T74" s="92"/>
    </row>
    <row r="75" spans="2:20" ht="33" customHeight="1" x14ac:dyDescent="0.5">
      <c r="B75" s="125">
        <f>B67</f>
        <v>44007</v>
      </c>
      <c r="C75" s="126" t="s">
        <v>228</v>
      </c>
      <c r="D75" s="116">
        <v>44007</v>
      </c>
      <c r="E75" s="109" t="s">
        <v>230</v>
      </c>
      <c r="F75" s="112" t="s">
        <v>55</v>
      </c>
      <c r="G75" s="110">
        <v>7</v>
      </c>
      <c r="H75" s="110">
        <v>10</v>
      </c>
      <c r="I75" s="110">
        <v>10</v>
      </c>
      <c r="J75" s="112">
        <f t="shared" si="4"/>
        <v>0</v>
      </c>
      <c r="K75" s="119">
        <v>45</v>
      </c>
      <c r="L75" s="118">
        <f t="shared" si="19"/>
        <v>0</v>
      </c>
      <c r="M75" s="118">
        <f t="shared" si="6"/>
        <v>0</v>
      </c>
      <c r="N75" s="118">
        <f t="shared" si="7"/>
        <v>0</v>
      </c>
      <c r="R75" s="92"/>
      <c r="S75" s="92"/>
      <c r="T75" s="92"/>
    </row>
    <row r="76" spans="2:20" x14ac:dyDescent="0.5">
      <c r="B76" s="125">
        <v>43011</v>
      </c>
      <c r="C76" s="126" t="s">
        <v>198</v>
      </c>
      <c r="D76" s="116">
        <v>43011</v>
      </c>
      <c r="E76" s="109" t="s">
        <v>199</v>
      </c>
      <c r="F76" s="112" t="s">
        <v>55</v>
      </c>
      <c r="G76" s="110">
        <v>5</v>
      </c>
      <c r="H76" s="110">
        <v>26</v>
      </c>
      <c r="I76" s="110">
        <v>26</v>
      </c>
      <c r="J76" s="112">
        <f t="shared" si="4"/>
        <v>0</v>
      </c>
      <c r="K76" s="119">
        <v>7</v>
      </c>
      <c r="L76" s="118">
        <f t="shared" si="19"/>
        <v>0</v>
      </c>
      <c r="M76" s="118">
        <f t="shared" si="6"/>
        <v>0</v>
      </c>
      <c r="N76" s="118">
        <f t="shared" si="7"/>
        <v>0</v>
      </c>
    </row>
    <row r="77" spans="2:20" x14ac:dyDescent="0.5">
      <c r="B77" s="125">
        <v>43012</v>
      </c>
      <c r="C77" s="126" t="s">
        <v>202</v>
      </c>
      <c r="D77" s="116">
        <v>43012</v>
      </c>
      <c r="E77" s="109" t="s">
        <v>204</v>
      </c>
      <c r="F77" s="112" t="s">
        <v>55</v>
      </c>
      <c r="G77" s="110">
        <v>9</v>
      </c>
      <c r="H77" s="110">
        <v>11</v>
      </c>
      <c r="I77" s="110">
        <v>4</v>
      </c>
      <c r="J77" s="112">
        <f t="shared" si="4"/>
        <v>7</v>
      </c>
      <c r="K77" s="119">
        <v>45</v>
      </c>
      <c r="L77" s="118">
        <f t="shared" si="19"/>
        <v>315</v>
      </c>
      <c r="M77" s="118">
        <f t="shared" si="6"/>
        <v>56.699999999999996</v>
      </c>
      <c r="N77" s="118">
        <f t="shared" si="7"/>
        <v>371.7</v>
      </c>
    </row>
    <row r="78" spans="2:20" x14ac:dyDescent="0.5">
      <c r="B78" s="125">
        <v>43013</v>
      </c>
      <c r="C78" s="126" t="s">
        <v>203</v>
      </c>
      <c r="D78" s="116">
        <v>43013</v>
      </c>
      <c r="E78" s="109" t="s">
        <v>205</v>
      </c>
      <c r="F78" s="112" t="s">
        <v>55</v>
      </c>
      <c r="G78" s="110">
        <v>6</v>
      </c>
      <c r="H78" s="110">
        <v>12</v>
      </c>
      <c r="I78" s="110">
        <v>8</v>
      </c>
      <c r="J78" s="112">
        <f t="shared" si="4"/>
        <v>4</v>
      </c>
      <c r="K78" s="119">
        <v>225</v>
      </c>
      <c r="L78" s="118">
        <f t="shared" si="19"/>
        <v>900</v>
      </c>
      <c r="M78" s="118">
        <f t="shared" si="6"/>
        <v>162</v>
      </c>
      <c r="N78" s="118">
        <f t="shared" si="7"/>
        <v>1062</v>
      </c>
    </row>
    <row r="79" spans="2:20" x14ac:dyDescent="0.5">
      <c r="B79" s="125">
        <v>43011</v>
      </c>
      <c r="C79" s="126" t="s">
        <v>191</v>
      </c>
      <c r="D79" s="116">
        <v>43011</v>
      </c>
      <c r="E79" s="109" t="s">
        <v>193</v>
      </c>
      <c r="F79" s="112" t="s">
        <v>55</v>
      </c>
      <c r="G79" s="110">
        <v>2</v>
      </c>
      <c r="H79" s="110">
        <v>8</v>
      </c>
      <c r="I79" s="110">
        <v>7</v>
      </c>
      <c r="J79" s="112">
        <f t="shared" si="4"/>
        <v>1</v>
      </c>
      <c r="K79" s="119">
        <v>209.32</v>
      </c>
      <c r="L79" s="118">
        <f t="shared" si="19"/>
        <v>209.32</v>
      </c>
      <c r="M79" s="118">
        <f t="shared" si="6"/>
        <v>37.677599999999998</v>
      </c>
      <c r="N79" s="118">
        <f t="shared" si="7"/>
        <v>246.99759999999998</v>
      </c>
    </row>
    <row r="80" spans="2:20" s="90" customFormat="1" ht="38.25" customHeight="1" x14ac:dyDescent="0.5">
      <c r="B80" s="139">
        <v>43011</v>
      </c>
      <c r="C80" s="140" t="s">
        <v>196</v>
      </c>
      <c r="D80" s="141">
        <v>43012</v>
      </c>
      <c r="E80" s="157" t="s">
        <v>197</v>
      </c>
      <c r="F80" s="144" t="s">
        <v>55</v>
      </c>
      <c r="G80" s="158">
        <v>10</v>
      </c>
      <c r="H80" s="158">
        <v>24</v>
      </c>
      <c r="I80" s="158">
        <v>14</v>
      </c>
      <c r="J80" s="144">
        <f t="shared" si="4"/>
        <v>10</v>
      </c>
      <c r="K80" s="156">
        <v>55</v>
      </c>
      <c r="L80" s="145">
        <f t="shared" si="19"/>
        <v>550</v>
      </c>
      <c r="M80" s="145">
        <f t="shared" si="6"/>
        <v>99</v>
      </c>
      <c r="N80" s="145">
        <f t="shared" si="7"/>
        <v>649</v>
      </c>
    </row>
    <row r="81" spans="2:14" ht="36" customHeight="1" x14ac:dyDescent="0.5">
      <c r="B81" s="125">
        <v>44007</v>
      </c>
      <c r="C81" s="126" t="s">
        <v>227</v>
      </c>
      <c r="D81" s="116">
        <v>44007</v>
      </c>
      <c r="E81" s="109" t="s">
        <v>229</v>
      </c>
      <c r="F81" s="112" t="s">
        <v>55</v>
      </c>
      <c r="G81" s="110">
        <v>28</v>
      </c>
      <c r="H81" s="110">
        <v>72</v>
      </c>
      <c r="I81" s="110">
        <v>46</v>
      </c>
      <c r="J81" s="112">
        <f t="shared" si="4"/>
        <v>26</v>
      </c>
      <c r="K81" s="119">
        <v>6.42</v>
      </c>
      <c r="L81" s="118">
        <f t="shared" si="19"/>
        <v>166.92</v>
      </c>
      <c r="M81" s="118">
        <f t="shared" si="6"/>
        <v>30.045599999999997</v>
      </c>
      <c r="N81" s="118">
        <f t="shared" si="7"/>
        <v>196.96559999999999</v>
      </c>
    </row>
    <row r="82" spans="2:14" ht="28.5" customHeight="1" x14ac:dyDescent="0.5">
      <c r="B82" s="125">
        <v>44007</v>
      </c>
      <c r="C82" s="126" t="s">
        <v>228</v>
      </c>
      <c r="D82" s="116">
        <v>44007</v>
      </c>
      <c r="E82" s="109" t="s">
        <v>236</v>
      </c>
      <c r="F82" s="112" t="s">
        <v>55</v>
      </c>
      <c r="G82" s="110">
        <v>36</v>
      </c>
      <c r="H82" s="110">
        <v>52</v>
      </c>
      <c r="I82" s="110">
        <v>1</v>
      </c>
      <c r="J82" s="112">
        <f t="shared" si="4"/>
        <v>51</v>
      </c>
      <c r="K82" s="119">
        <v>6.42</v>
      </c>
      <c r="L82" s="118">
        <f t="shared" si="19"/>
        <v>327.42</v>
      </c>
      <c r="M82" s="118">
        <f t="shared" si="6"/>
        <v>58.935600000000001</v>
      </c>
      <c r="N82" s="118">
        <f t="shared" si="7"/>
        <v>386.35560000000004</v>
      </c>
    </row>
    <row r="83" spans="2:14" ht="33" customHeight="1" x14ac:dyDescent="0.5">
      <c r="B83" s="125">
        <v>44007</v>
      </c>
      <c r="C83" s="126" t="s">
        <v>190</v>
      </c>
      <c r="D83" s="116">
        <v>44007</v>
      </c>
      <c r="E83" s="109" t="s">
        <v>226</v>
      </c>
      <c r="F83" s="112" t="s">
        <v>55</v>
      </c>
      <c r="G83" s="110">
        <v>52</v>
      </c>
      <c r="H83" s="110">
        <v>66</v>
      </c>
      <c r="I83" s="110">
        <v>12</v>
      </c>
      <c r="J83" s="112">
        <f t="shared" si="4"/>
        <v>54</v>
      </c>
      <c r="K83" s="119">
        <v>6.42</v>
      </c>
      <c r="L83" s="118">
        <f t="shared" si="19"/>
        <v>346.68</v>
      </c>
      <c r="M83" s="118">
        <f t="shared" si="6"/>
        <v>62.4024</v>
      </c>
      <c r="N83" s="118">
        <f t="shared" si="7"/>
        <v>409.08240000000001</v>
      </c>
    </row>
    <row r="84" spans="2:14" ht="25.5" customHeight="1" x14ac:dyDescent="0.5">
      <c r="B84" s="125">
        <v>44788</v>
      </c>
      <c r="C84" s="126" t="s">
        <v>190</v>
      </c>
      <c r="D84" s="170">
        <v>44788</v>
      </c>
      <c r="E84" s="109" t="s">
        <v>431</v>
      </c>
      <c r="F84" s="112" t="s">
        <v>55</v>
      </c>
      <c r="G84" s="110">
        <v>0</v>
      </c>
      <c r="H84" s="110">
        <v>3</v>
      </c>
      <c r="I84" s="110">
        <v>2</v>
      </c>
      <c r="J84" s="112">
        <f t="shared" si="4"/>
        <v>1</v>
      </c>
      <c r="K84" s="119">
        <v>350.28</v>
      </c>
      <c r="L84" s="118">
        <f t="shared" si="19"/>
        <v>350.28</v>
      </c>
      <c r="M84" s="118">
        <f t="shared" si="6"/>
        <v>63.050399999999996</v>
      </c>
      <c r="N84" s="118">
        <f t="shared" si="7"/>
        <v>413.33039999999994</v>
      </c>
    </row>
    <row r="85" spans="2:14" ht="30" customHeight="1" x14ac:dyDescent="0.5">
      <c r="B85" s="125" t="s">
        <v>429</v>
      </c>
      <c r="C85" s="126" t="s">
        <v>190</v>
      </c>
      <c r="D85" s="170" t="s">
        <v>429</v>
      </c>
      <c r="E85" s="109" t="s">
        <v>430</v>
      </c>
      <c r="F85" s="112" t="s">
        <v>55</v>
      </c>
      <c r="G85" s="110">
        <v>0</v>
      </c>
      <c r="H85" s="110">
        <v>3</v>
      </c>
      <c r="I85" s="110">
        <v>1</v>
      </c>
      <c r="J85" s="112">
        <f t="shared" ref="J85" si="20">H85-I85</f>
        <v>2</v>
      </c>
      <c r="K85" s="119">
        <v>722.03</v>
      </c>
      <c r="L85" s="118">
        <f t="shared" ref="L85" si="21">J85*K85</f>
        <v>1444.06</v>
      </c>
      <c r="M85" s="118">
        <f t="shared" ref="M85" si="22">L85*18%</f>
        <v>259.93079999999998</v>
      </c>
      <c r="N85" s="118">
        <f t="shared" ref="N85" si="23">L85+M85</f>
        <v>1703.9908</v>
      </c>
    </row>
    <row r="86" spans="2:14" ht="33.75" customHeight="1" x14ac:dyDescent="0.5">
      <c r="B86" s="125">
        <v>43011</v>
      </c>
      <c r="C86" s="126" t="s">
        <v>203</v>
      </c>
      <c r="D86" s="116">
        <v>43011</v>
      </c>
      <c r="E86" s="109" t="s">
        <v>206</v>
      </c>
      <c r="F86" s="112" t="s">
        <v>9</v>
      </c>
      <c r="G86" s="110">
        <v>21</v>
      </c>
      <c r="H86" s="110">
        <v>21</v>
      </c>
      <c r="I86" s="110">
        <v>0</v>
      </c>
      <c r="J86" s="112">
        <f t="shared" si="4"/>
        <v>21</v>
      </c>
      <c r="K86" s="171">
        <v>0</v>
      </c>
      <c r="L86" s="118">
        <f t="shared" si="19"/>
        <v>0</v>
      </c>
      <c r="M86" s="118">
        <f t="shared" si="6"/>
        <v>0</v>
      </c>
      <c r="N86" s="118">
        <f t="shared" si="7"/>
        <v>0</v>
      </c>
    </row>
    <row r="87" spans="2:14" ht="35.25" customHeight="1" x14ac:dyDescent="0.5">
      <c r="B87" s="125" t="s">
        <v>162</v>
      </c>
      <c r="C87" s="126" t="s">
        <v>178</v>
      </c>
      <c r="D87" s="116" t="s">
        <v>162</v>
      </c>
      <c r="E87" s="109" t="s">
        <v>435</v>
      </c>
      <c r="F87" s="112" t="s">
        <v>55</v>
      </c>
      <c r="G87" s="110">
        <v>0</v>
      </c>
      <c r="H87" s="110">
        <v>1</v>
      </c>
      <c r="I87" s="110">
        <v>1</v>
      </c>
      <c r="J87" s="112">
        <f t="shared" si="4"/>
        <v>0</v>
      </c>
      <c r="K87" s="119">
        <v>224.38</v>
      </c>
      <c r="L87" s="118">
        <f t="shared" si="19"/>
        <v>0</v>
      </c>
      <c r="M87" s="118">
        <f t="shared" si="6"/>
        <v>0</v>
      </c>
      <c r="N87" s="118">
        <f t="shared" si="7"/>
        <v>0</v>
      </c>
    </row>
    <row r="88" spans="2:14" ht="35.25" customHeight="1" x14ac:dyDescent="0.5">
      <c r="B88" s="125" t="s">
        <v>162</v>
      </c>
      <c r="C88" s="126" t="s">
        <v>179</v>
      </c>
      <c r="D88" s="116" t="s">
        <v>162</v>
      </c>
      <c r="E88" s="109" t="s">
        <v>170</v>
      </c>
      <c r="F88" s="112" t="s">
        <v>55</v>
      </c>
      <c r="G88" s="110">
        <v>0</v>
      </c>
      <c r="H88" s="110">
        <v>2</v>
      </c>
      <c r="I88" s="110">
        <v>2</v>
      </c>
      <c r="J88" s="112">
        <f t="shared" si="4"/>
        <v>0</v>
      </c>
      <c r="K88" s="119">
        <v>212.35</v>
      </c>
      <c r="L88" s="118">
        <f t="shared" si="19"/>
        <v>0</v>
      </c>
      <c r="M88" s="118">
        <f t="shared" si="6"/>
        <v>0</v>
      </c>
      <c r="N88" s="118">
        <f t="shared" si="7"/>
        <v>0</v>
      </c>
    </row>
    <row r="89" spans="2:14" ht="36" customHeight="1" x14ac:dyDescent="0.5">
      <c r="B89" s="125">
        <v>43047</v>
      </c>
      <c r="C89" s="126" t="s">
        <v>78</v>
      </c>
      <c r="D89" s="116">
        <v>43047</v>
      </c>
      <c r="E89" s="117" t="s">
        <v>16</v>
      </c>
      <c r="F89" s="112" t="s">
        <v>55</v>
      </c>
      <c r="G89" s="112">
        <v>14</v>
      </c>
      <c r="H89" s="112">
        <v>20</v>
      </c>
      <c r="I89" s="112">
        <v>6</v>
      </c>
      <c r="J89" s="112">
        <f t="shared" ref="J89:J101" si="24">H89-I89</f>
        <v>14</v>
      </c>
      <c r="K89" s="118">
        <v>55.82</v>
      </c>
      <c r="L89" s="107">
        <f t="shared" si="19"/>
        <v>781.48</v>
      </c>
      <c r="M89" s="118">
        <f t="shared" ref="M89:M108" si="25">L89*18%</f>
        <v>140.66640000000001</v>
      </c>
      <c r="N89" s="118">
        <f t="shared" ref="N89:N108" si="26">L89+M89</f>
        <v>922.14640000000009</v>
      </c>
    </row>
    <row r="90" spans="2:14" ht="32.25" customHeight="1" x14ac:dyDescent="0.5">
      <c r="B90" s="172">
        <v>43048</v>
      </c>
      <c r="C90" s="108" t="s">
        <v>210</v>
      </c>
      <c r="D90" s="173">
        <v>43048</v>
      </c>
      <c r="E90" s="124" t="s">
        <v>207</v>
      </c>
      <c r="F90" s="110" t="s">
        <v>55</v>
      </c>
      <c r="G90" s="111">
        <v>3</v>
      </c>
      <c r="H90" s="111">
        <v>11</v>
      </c>
      <c r="I90" s="111">
        <v>11</v>
      </c>
      <c r="J90" s="111">
        <f t="shared" si="24"/>
        <v>0</v>
      </c>
      <c r="K90" s="174">
        <v>134</v>
      </c>
      <c r="L90" s="120">
        <f t="shared" si="19"/>
        <v>0</v>
      </c>
      <c r="M90" s="120">
        <f t="shared" si="25"/>
        <v>0</v>
      </c>
      <c r="N90" s="120">
        <f t="shared" si="26"/>
        <v>0</v>
      </c>
    </row>
    <row r="91" spans="2:14" ht="30" customHeight="1" x14ac:dyDescent="0.5">
      <c r="B91" s="125">
        <v>43048</v>
      </c>
      <c r="C91" s="126" t="s">
        <v>77</v>
      </c>
      <c r="D91" s="116">
        <v>43048</v>
      </c>
      <c r="E91" s="117" t="s">
        <v>208</v>
      </c>
      <c r="F91" s="112" t="s">
        <v>55</v>
      </c>
      <c r="G91" s="112">
        <v>4</v>
      </c>
      <c r="H91" s="112">
        <v>10</v>
      </c>
      <c r="I91" s="112">
        <v>10</v>
      </c>
      <c r="J91" s="112">
        <f t="shared" si="24"/>
        <v>0</v>
      </c>
      <c r="K91" s="118">
        <v>254</v>
      </c>
      <c r="L91" s="118">
        <f t="shared" si="19"/>
        <v>0</v>
      </c>
      <c r="M91" s="118">
        <f t="shared" si="25"/>
        <v>0</v>
      </c>
      <c r="N91" s="118">
        <f t="shared" si="26"/>
        <v>0</v>
      </c>
    </row>
    <row r="92" spans="2:14" s="90" customFormat="1" ht="32.25" customHeight="1" x14ac:dyDescent="0.5">
      <c r="B92" s="139" t="s">
        <v>209</v>
      </c>
      <c r="C92" s="140" t="s">
        <v>79</v>
      </c>
      <c r="D92" s="141">
        <v>44788</v>
      </c>
      <c r="E92" s="155" t="s">
        <v>56</v>
      </c>
      <c r="F92" s="144" t="s">
        <v>55</v>
      </c>
      <c r="G92" s="144">
        <v>0</v>
      </c>
      <c r="H92" s="144">
        <v>144</v>
      </c>
      <c r="I92" s="144">
        <v>24</v>
      </c>
      <c r="J92" s="144">
        <f t="shared" si="24"/>
        <v>120</v>
      </c>
      <c r="K92" s="145">
        <v>8.5</v>
      </c>
      <c r="L92" s="118">
        <f t="shared" si="19"/>
        <v>1020</v>
      </c>
      <c r="M92" s="118">
        <f t="shared" si="25"/>
        <v>183.6</v>
      </c>
      <c r="N92" s="145">
        <f t="shared" si="26"/>
        <v>1203.5999999999999</v>
      </c>
    </row>
    <row r="93" spans="2:14" s="91" customFormat="1" ht="33.75" customHeight="1" x14ac:dyDescent="0.5">
      <c r="B93" s="127" t="str">
        <f>B92</f>
        <v>4/27/2019</v>
      </c>
      <c r="C93" s="128" t="s">
        <v>79</v>
      </c>
      <c r="D93" s="129">
        <f>D92</f>
        <v>44788</v>
      </c>
      <c r="E93" s="130" t="s">
        <v>255</v>
      </c>
      <c r="F93" s="176" t="str">
        <f>F92</f>
        <v>UNID.</v>
      </c>
      <c r="G93" s="176">
        <v>0</v>
      </c>
      <c r="H93" s="131">
        <v>36</v>
      </c>
      <c r="I93" s="131">
        <v>36</v>
      </c>
      <c r="J93" s="131">
        <f t="shared" si="24"/>
        <v>0</v>
      </c>
      <c r="K93" s="132">
        <v>26</v>
      </c>
      <c r="L93" s="153">
        <f t="shared" si="19"/>
        <v>0</v>
      </c>
      <c r="M93" s="153">
        <f t="shared" si="25"/>
        <v>0</v>
      </c>
      <c r="N93" s="132">
        <f t="shared" si="26"/>
        <v>0</v>
      </c>
    </row>
    <row r="94" spans="2:14" s="91" customFormat="1" ht="33.75" customHeight="1" x14ac:dyDescent="0.5">
      <c r="B94" s="127" t="str">
        <f t="shared" ref="B94:B95" si="27">B93</f>
        <v>4/27/2019</v>
      </c>
      <c r="C94" s="128" t="s">
        <v>79</v>
      </c>
      <c r="D94" s="129">
        <f t="shared" ref="D94:D95" si="28">D93</f>
        <v>44788</v>
      </c>
      <c r="E94" s="130" t="s">
        <v>245</v>
      </c>
      <c r="F94" s="176" t="s">
        <v>9</v>
      </c>
      <c r="G94" s="176">
        <v>4</v>
      </c>
      <c r="H94" s="131">
        <v>4</v>
      </c>
      <c r="I94" s="131">
        <v>0</v>
      </c>
      <c r="J94" s="131">
        <f>H94-I94</f>
        <v>4</v>
      </c>
      <c r="K94" s="132">
        <v>105</v>
      </c>
      <c r="L94" s="153">
        <f t="shared" si="19"/>
        <v>420</v>
      </c>
      <c r="M94" s="153">
        <f t="shared" si="25"/>
        <v>75.599999999999994</v>
      </c>
      <c r="N94" s="132">
        <f t="shared" si="26"/>
        <v>495.6</v>
      </c>
    </row>
    <row r="95" spans="2:14" s="91" customFormat="1" ht="31.5" customHeight="1" x14ac:dyDescent="0.5">
      <c r="B95" s="127" t="str">
        <f t="shared" si="27"/>
        <v>4/27/2019</v>
      </c>
      <c r="C95" s="128" t="s">
        <v>79</v>
      </c>
      <c r="D95" s="129">
        <f t="shared" si="28"/>
        <v>44788</v>
      </c>
      <c r="E95" s="130" t="s">
        <v>246</v>
      </c>
      <c r="F95" s="176" t="s">
        <v>55</v>
      </c>
      <c r="G95" s="176">
        <v>5</v>
      </c>
      <c r="H95" s="131">
        <v>7</v>
      </c>
      <c r="I95" s="131">
        <v>7</v>
      </c>
      <c r="J95" s="131">
        <f>H95-I95</f>
        <v>0</v>
      </c>
      <c r="K95" s="132">
        <v>25</v>
      </c>
      <c r="L95" s="153">
        <f t="shared" si="19"/>
        <v>0</v>
      </c>
      <c r="M95" s="153">
        <f t="shared" si="25"/>
        <v>0</v>
      </c>
      <c r="N95" s="132">
        <f t="shared" si="26"/>
        <v>0</v>
      </c>
    </row>
    <row r="96" spans="2:14" x14ac:dyDescent="0.5">
      <c r="B96" s="125">
        <v>43047</v>
      </c>
      <c r="C96" s="126" t="s">
        <v>80</v>
      </c>
      <c r="D96" s="116">
        <v>44788</v>
      </c>
      <c r="E96" s="117" t="s">
        <v>14</v>
      </c>
      <c r="F96" s="106" t="s">
        <v>55</v>
      </c>
      <c r="G96" s="106">
        <v>0</v>
      </c>
      <c r="H96" s="112">
        <v>144</v>
      </c>
      <c r="I96" s="112">
        <v>144</v>
      </c>
      <c r="J96" s="112">
        <f>H96-I96</f>
        <v>0</v>
      </c>
      <c r="K96" s="118">
        <v>7</v>
      </c>
      <c r="L96" s="118">
        <f t="shared" si="19"/>
        <v>0</v>
      </c>
      <c r="M96" s="118">
        <f t="shared" si="25"/>
        <v>0</v>
      </c>
      <c r="N96" s="145">
        <f t="shared" si="26"/>
        <v>0</v>
      </c>
    </row>
    <row r="97" spans="2:41" s="91" customFormat="1" x14ac:dyDescent="0.5">
      <c r="B97" s="127">
        <f>B96</f>
        <v>43047</v>
      </c>
      <c r="C97" s="128" t="s">
        <v>80</v>
      </c>
      <c r="D97" s="129">
        <f>D96</f>
        <v>44788</v>
      </c>
      <c r="E97" s="130" t="s">
        <v>249</v>
      </c>
      <c r="F97" s="176" t="str">
        <f>F96</f>
        <v>UNID.</v>
      </c>
      <c r="G97" s="176">
        <v>28</v>
      </c>
      <c r="H97" s="131">
        <v>32</v>
      </c>
      <c r="I97" s="131">
        <v>4</v>
      </c>
      <c r="J97" s="131">
        <f>H97-I97</f>
        <v>28</v>
      </c>
      <c r="K97" s="132">
        <v>7</v>
      </c>
      <c r="L97" s="153">
        <f t="shared" si="19"/>
        <v>196</v>
      </c>
      <c r="M97" s="153">
        <f t="shared" si="25"/>
        <v>35.28</v>
      </c>
      <c r="N97" s="132">
        <f t="shared" si="26"/>
        <v>231.28</v>
      </c>
    </row>
    <row r="98" spans="2:41" ht="30.75" customHeight="1" x14ac:dyDescent="0.5">
      <c r="B98" s="125">
        <v>43048</v>
      </c>
      <c r="C98" s="126" t="s">
        <v>200</v>
      </c>
      <c r="D98" s="116">
        <v>43048</v>
      </c>
      <c r="E98" s="117" t="s">
        <v>201</v>
      </c>
      <c r="F98" s="112" t="s">
        <v>55</v>
      </c>
      <c r="G98" s="112">
        <v>41</v>
      </c>
      <c r="H98" s="112">
        <v>61</v>
      </c>
      <c r="I98" s="112">
        <v>26</v>
      </c>
      <c r="J98" s="112">
        <f t="shared" si="24"/>
        <v>35</v>
      </c>
      <c r="K98" s="118">
        <v>25</v>
      </c>
      <c r="L98" s="118">
        <f t="shared" si="19"/>
        <v>875</v>
      </c>
      <c r="M98" s="118">
        <f t="shared" si="25"/>
        <v>157.5</v>
      </c>
      <c r="N98" s="118">
        <f t="shared" si="26"/>
        <v>1032.5</v>
      </c>
    </row>
    <row r="99" spans="2:41" ht="37.5" customHeight="1" x14ac:dyDescent="0.5">
      <c r="B99" s="125">
        <v>43049</v>
      </c>
      <c r="C99" s="126" t="s">
        <v>82</v>
      </c>
      <c r="D99" s="116">
        <v>43049</v>
      </c>
      <c r="E99" s="117" t="s">
        <v>240</v>
      </c>
      <c r="F99" s="112" t="s">
        <v>55</v>
      </c>
      <c r="G99" s="112">
        <v>10</v>
      </c>
      <c r="H99" s="112">
        <v>40</v>
      </c>
      <c r="I99" s="112">
        <v>40</v>
      </c>
      <c r="J99" s="112">
        <f t="shared" si="24"/>
        <v>0</v>
      </c>
      <c r="K99" s="118">
        <v>55.45</v>
      </c>
      <c r="L99" s="118">
        <f t="shared" si="19"/>
        <v>0</v>
      </c>
      <c r="M99" s="118">
        <f t="shared" si="25"/>
        <v>0</v>
      </c>
      <c r="N99" s="118">
        <f t="shared" si="26"/>
        <v>0</v>
      </c>
    </row>
    <row r="100" spans="2:41" s="91" customFormat="1" x14ac:dyDescent="0.5">
      <c r="B100" s="127">
        <f>B99</f>
        <v>43049</v>
      </c>
      <c r="C100" s="128" t="s">
        <v>82</v>
      </c>
      <c r="D100" s="129">
        <f>D99</f>
        <v>43049</v>
      </c>
      <c r="E100" s="175" t="s">
        <v>248</v>
      </c>
      <c r="F100" s="131" t="str">
        <f>F99</f>
        <v>UNID.</v>
      </c>
      <c r="G100" s="176">
        <v>3</v>
      </c>
      <c r="H100" s="176">
        <v>8</v>
      </c>
      <c r="I100" s="176">
        <v>6</v>
      </c>
      <c r="J100" s="176">
        <f>H100-I100</f>
        <v>2</v>
      </c>
      <c r="K100" s="177">
        <v>48</v>
      </c>
      <c r="L100" s="153">
        <f t="shared" si="19"/>
        <v>96</v>
      </c>
      <c r="M100" s="153">
        <f t="shared" si="25"/>
        <v>17.28</v>
      </c>
      <c r="N100" s="153">
        <f t="shared" si="26"/>
        <v>113.28</v>
      </c>
    </row>
    <row r="101" spans="2:41" ht="32.25" customHeight="1" x14ac:dyDescent="0.5">
      <c r="B101" s="125">
        <v>43050</v>
      </c>
      <c r="C101" s="126" t="s">
        <v>83</v>
      </c>
      <c r="D101" s="116">
        <v>43050</v>
      </c>
      <c r="E101" s="105" t="s">
        <v>21</v>
      </c>
      <c r="F101" s="112" t="s">
        <v>55</v>
      </c>
      <c r="G101" s="106">
        <v>1</v>
      </c>
      <c r="H101" s="106">
        <v>13</v>
      </c>
      <c r="I101" s="106">
        <v>13</v>
      </c>
      <c r="J101" s="106">
        <f t="shared" si="24"/>
        <v>0</v>
      </c>
      <c r="K101" s="107">
        <v>38</v>
      </c>
      <c r="L101" s="107">
        <f t="shared" si="19"/>
        <v>0</v>
      </c>
      <c r="M101" s="107">
        <f t="shared" si="25"/>
        <v>0</v>
      </c>
      <c r="N101" s="107">
        <f t="shared" si="26"/>
        <v>0</v>
      </c>
    </row>
    <row r="102" spans="2:41" s="91" customFormat="1" x14ac:dyDescent="0.5">
      <c r="B102" s="127">
        <f>B101</f>
        <v>43050</v>
      </c>
      <c r="C102" s="128" t="s">
        <v>83</v>
      </c>
      <c r="D102" s="129">
        <f>D101</f>
        <v>43050</v>
      </c>
      <c r="E102" s="175" t="s">
        <v>241</v>
      </c>
      <c r="F102" s="131" t="str">
        <f>F101</f>
        <v>UNID.</v>
      </c>
      <c r="G102" s="176">
        <v>8</v>
      </c>
      <c r="H102" s="176">
        <v>8</v>
      </c>
      <c r="I102" s="176">
        <v>6</v>
      </c>
      <c r="J102" s="176">
        <f t="shared" ref="J102:J108" si="29">H102-I102</f>
        <v>2</v>
      </c>
      <c r="K102" s="176">
        <v>8</v>
      </c>
      <c r="L102" s="107">
        <f t="shared" ref="L102:L108" si="30">J102*K102</f>
        <v>16</v>
      </c>
      <c r="M102" s="107">
        <f t="shared" si="25"/>
        <v>2.88</v>
      </c>
      <c r="N102" s="107">
        <f t="shared" si="26"/>
        <v>18.88</v>
      </c>
      <c r="O102" s="93">
        <f>M102-N102</f>
        <v>-16</v>
      </c>
      <c r="P102" s="93">
        <f>N102-O102</f>
        <v>34.879999999999995</v>
      </c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</row>
    <row r="103" spans="2:41" s="91" customFormat="1" ht="28.5" customHeight="1" x14ac:dyDescent="0.5">
      <c r="B103" s="127">
        <v>44550</v>
      </c>
      <c r="C103" s="128" t="s">
        <v>322</v>
      </c>
      <c r="D103" s="129">
        <v>44550</v>
      </c>
      <c r="E103" s="175" t="s">
        <v>315</v>
      </c>
      <c r="F103" s="131" t="s">
        <v>55</v>
      </c>
      <c r="G103" s="176">
        <v>3</v>
      </c>
      <c r="H103" s="176">
        <v>3</v>
      </c>
      <c r="I103" s="176">
        <v>2</v>
      </c>
      <c r="J103" s="176">
        <f t="shared" si="29"/>
        <v>1</v>
      </c>
      <c r="K103" s="176">
        <v>2692.49</v>
      </c>
      <c r="L103" s="107">
        <f t="shared" si="30"/>
        <v>2692.49</v>
      </c>
      <c r="M103" s="107">
        <f t="shared" ref="M103:M104" si="31">L103*18%</f>
        <v>484.64819999999992</v>
      </c>
      <c r="N103" s="107">
        <f t="shared" ref="N103:N104" si="32">L103+M103</f>
        <v>3177.1381999999999</v>
      </c>
      <c r="O103" s="95"/>
      <c r="P103" s="95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</row>
    <row r="104" spans="2:41" s="91" customFormat="1" ht="27.75" customHeight="1" x14ac:dyDescent="0.5">
      <c r="B104" s="127">
        <v>44550</v>
      </c>
      <c r="C104" s="128" t="s">
        <v>322</v>
      </c>
      <c r="D104" s="129">
        <v>44550</v>
      </c>
      <c r="E104" s="175" t="s">
        <v>316</v>
      </c>
      <c r="F104" s="131" t="s">
        <v>55</v>
      </c>
      <c r="G104" s="176">
        <v>14</v>
      </c>
      <c r="H104" s="176">
        <v>15</v>
      </c>
      <c r="I104" s="176">
        <v>2</v>
      </c>
      <c r="J104" s="176">
        <f t="shared" si="29"/>
        <v>13</v>
      </c>
      <c r="K104" s="176">
        <v>210.17</v>
      </c>
      <c r="L104" s="107">
        <f t="shared" si="30"/>
        <v>2732.21</v>
      </c>
      <c r="M104" s="107">
        <f t="shared" si="31"/>
        <v>491.7978</v>
      </c>
      <c r="N104" s="107">
        <f t="shared" si="32"/>
        <v>3224.0077999999999</v>
      </c>
      <c r="O104" s="95"/>
      <c r="P104" s="95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</row>
    <row r="105" spans="2:41" s="90" customFormat="1" x14ac:dyDescent="0.5">
      <c r="B105" s="162">
        <f>B102</f>
        <v>43050</v>
      </c>
      <c r="C105" s="163" t="s">
        <v>83</v>
      </c>
      <c r="D105" s="164">
        <f>D102</f>
        <v>43050</v>
      </c>
      <c r="E105" s="178" t="s">
        <v>260</v>
      </c>
      <c r="F105" s="166" t="str">
        <f>F102</f>
        <v>UNID.</v>
      </c>
      <c r="G105" s="179">
        <v>1</v>
      </c>
      <c r="H105" s="179">
        <v>2</v>
      </c>
      <c r="I105" s="179">
        <v>2</v>
      </c>
      <c r="J105" s="179">
        <f t="shared" si="29"/>
        <v>0</v>
      </c>
      <c r="K105" s="179">
        <v>130</v>
      </c>
      <c r="L105" s="180">
        <f t="shared" si="30"/>
        <v>0</v>
      </c>
      <c r="M105" s="180">
        <f t="shared" si="25"/>
        <v>0</v>
      </c>
      <c r="N105" s="180">
        <f t="shared" si="26"/>
        <v>0</v>
      </c>
      <c r="O105" s="96"/>
      <c r="P105" s="96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</row>
    <row r="106" spans="2:41" s="90" customFormat="1" ht="26.25" customHeight="1" x14ac:dyDescent="0.5">
      <c r="B106" s="162">
        <f>B102</f>
        <v>43050</v>
      </c>
      <c r="C106" s="163" t="s">
        <v>83</v>
      </c>
      <c r="D106" s="164">
        <f>D102</f>
        <v>43050</v>
      </c>
      <c r="E106" s="178" t="s">
        <v>242</v>
      </c>
      <c r="F106" s="166" t="str">
        <f>F102</f>
        <v>UNID.</v>
      </c>
      <c r="G106" s="179">
        <v>3</v>
      </c>
      <c r="H106" s="179">
        <v>18</v>
      </c>
      <c r="I106" s="179">
        <v>18</v>
      </c>
      <c r="J106" s="179">
        <f t="shared" si="29"/>
        <v>0</v>
      </c>
      <c r="K106" s="179">
        <v>350</v>
      </c>
      <c r="L106" s="180">
        <f t="shared" si="30"/>
        <v>0</v>
      </c>
      <c r="M106" s="180">
        <f t="shared" si="25"/>
        <v>0</v>
      </c>
      <c r="N106" s="180">
        <f t="shared" si="26"/>
        <v>0</v>
      </c>
      <c r="O106" s="96"/>
      <c r="P106" s="96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</row>
    <row r="107" spans="2:41" s="90" customFormat="1" x14ac:dyDescent="0.5">
      <c r="B107" s="162">
        <f>B106</f>
        <v>43050</v>
      </c>
      <c r="C107" s="163" t="s">
        <v>83</v>
      </c>
      <c r="D107" s="164">
        <f>D106</f>
        <v>43050</v>
      </c>
      <c r="E107" s="178" t="s">
        <v>265</v>
      </c>
      <c r="F107" s="166" t="str">
        <f>F106</f>
        <v>UNID.</v>
      </c>
      <c r="G107" s="179">
        <v>2</v>
      </c>
      <c r="H107" s="179">
        <v>2</v>
      </c>
      <c r="I107" s="179">
        <v>0</v>
      </c>
      <c r="J107" s="179">
        <f t="shared" si="29"/>
        <v>2</v>
      </c>
      <c r="K107" s="179">
        <v>350</v>
      </c>
      <c r="L107" s="180">
        <f t="shared" si="30"/>
        <v>700</v>
      </c>
      <c r="M107" s="180">
        <f t="shared" si="25"/>
        <v>126</v>
      </c>
      <c r="N107" s="180">
        <f t="shared" si="26"/>
        <v>826</v>
      </c>
      <c r="O107" s="96"/>
      <c r="P107" s="9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</row>
    <row r="108" spans="2:41" s="90" customFormat="1" x14ac:dyDescent="0.5">
      <c r="B108" s="162">
        <f>B107</f>
        <v>43050</v>
      </c>
      <c r="C108" s="163" t="s">
        <v>83</v>
      </c>
      <c r="D108" s="164">
        <f>D107</f>
        <v>43050</v>
      </c>
      <c r="E108" s="178" t="s">
        <v>243</v>
      </c>
      <c r="F108" s="166" t="str">
        <f>F107</f>
        <v>UNID.</v>
      </c>
      <c r="G108" s="179">
        <v>2</v>
      </c>
      <c r="H108" s="179">
        <v>5</v>
      </c>
      <c r="I108" s="179">
        <v>3</v>
      </c>
      <c r="J108" s="179">
        <f t="shared" si="29"/>
        <v>2</v>
      </c>
      <c r="K108" s="179">
        <v>350</v>
      </c>
      <c r="L108" s="180">
        <f t="shared" si="30"/>
        <v>700</v>
      </c>
      <c r="M108" s="180">
        <f t="shared" si="25"/>
        <v>126</v>
      </c>
      <c r="N108" s="180">
        <f t="shared" si="26"/>
        <v>826</v>
      </c>
      <c r="O108" s="96"/>
      <c r="P108" s="96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</row>
    <row r="109" spans="2:41" s="90" customFormat="1" x14ac:dyDescent="0.5">
      <c r="B109" s="127">
        <f>B106</f>
        <v>43050</v>
      </c>
      <c r="C109" s="128" t="s">
        <v>83</v>
      </c>
      <c r="D109" s="129">
        <f>D106</f>
        <v>43050</v>
      </c>
      <c r="E109" s="175" t="s">
        <v>247</v>
      </c>
      <c r="F109" s="131" t="str">
        <f>F106</f>
        <v>UNID.</v>
      </c>
      <c r="G109" s="176">
        <v>2</v>
      </c>
      <c r="H109" s="176">
        <v>3</v>
      </c>
      <c r="I109" s="176">
        <v>1</v>
      </c>
      <c r="J109" s="176">
        <f>H109-I109</f>
        <v>2</v>
      </c>
      <c r="K109" s="176">
        <v>95</v>
      </c>
      <c r="L109" s="154">
        <f>J109*K109</f>
        <v>190</v>
      </c>
      <c r="M109" s="154">
        <f>L109*18%</f>
        <v>34.199999999999996</v>
      </c>
      <c r="N109" s="154">
        <f>L109+M109</f>
        <v>224.2</v>
      </c>
      <c r="O109" s="96"/>
      <c r="P109" s="9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</row>
    <row r="110" spans="2:41" s="90" customFormat="1" ht="35.25" customHeight="1" x14ac:dyDescent="0.5">
      <c r="B110" s="127">
        <v>44550</v>
      </c>
      <c r="C110" s="126" t="s">
        <v>323</v>
      </c>
      <c r="D110" s="129">
        <v>44550</v>
      </c>
      <c r="E110" s="175" t="s">
        <v>324</v>
      </c>
      <c r="F110" s="131" t="s">
        <v>55</v>
      </c>
      <c r="G110" s="176">
        <v>0</v>
      </c>
      <c r="H110" s="176">
        <v>1</v>
      </c>
      <c r="I110" s="176">
        <v>1</v>
      </c>
      <c r="J110" s="176">
        <f t="shared" ref="J110:J136" si="33">H110-I110</f>
        <v>0</v>
      </c>
      <c r="K110" s="176">
        <v>4442.49</v>
      </c>
      <c r="L110" s="107">
        <f t="shared" ref="L110:L136" si="34">J110*K110</f>
        <v>0</v>
      </c>
      <c r="M110" s="107">
        <f t="shared" ref="M110:M136" si="35">L110*18%</f>
        <v>0</v>
      </c>
      <c r="N110" s="107">
        <f t="shared" ref="N110:N136" si="36">L110+M110</f>
        <v>0</v>
      </c>
      <c r="O110" s="96"/>
      <c r="P110" s="9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90" customFormat="1" ht="39" customHeight="1" x14ac:dyDescent="0.5">
      <c r="B111" s="127">
        <v>44550</v>
      </c>
      <c r="C111" s="126" t="s">
        <v>198</v>
      </c>
      <c r="D111" s="129">
        <v>44550</v>
      </c>
      <c r="E111" s="175" t="s">
        <v>321</v>
      </c>
      <c r="F111" s="131" t="s">
        <v>55</v>
      </c>
      <c r="G111" s="176">
        <v>3</v>
      </c>
      <c r="H111" s="176">
        <v>6</v>
      </c>
      <c r="I111" s="176">
        <v>0</v>
      </c>
      <c r="J111" s="176">
        <f t="shared" si="33"/>
        <v>6</v>
      </c>
      <c r="K111" s="176">
        <v>1694.92</v>
      </c>
      <c r="L111" s="107">
        <f t="shared" si="34"/>
        <v>10169.52</v>
      </c>
      <c r="M111" s="107">
        <f t="shared" si="35"/>
        <v>1830.5136</v>
      </c>
      <c r="N111" s="107">
        <f t="shared" si="36"/>
        <v>12000.033600000001</v>
      </c>
      <c r="O111" s="96"/>
      <c r="P111" s="9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2:41" s="90" customFormat="1" x14ac:dyDescent="0.5">
      <c r="B112" s="127">
        <v>44550</v>
      </c>
      <c r="C112" s="126" t="s">
        <v>198</v>
      </c>
      <c r="D112" s="129">
        <v>44550</v>
      </c>
      <c r="E112" s="175" t="s">
        <v>320</v>
      </c>
      <c r="F112" s="131" t="s">
        <v>55</v>
      </c>
      <c r="G112" s="176">
        <v>0</v>
      </c>
      <c r="H112" s="176">
        <v>1</v>
      </c>
      <c r="I112" s="176">
        <v>1</v>
      </c>
      <c r="J112" s="176">
        <f t="shared" si="33"/>
        <v>0</v>
      </c>
      <c r="K112" s="176">
        <v>5222.6000000000004</v>
      </c>
      <c r="L112" s="107">
        <f t="shared" si="34"/>
        <v>0</v>
      </c>
      <c r="M112" s="107">
        <f t="shared" si="35"/>
        <v>0</v>
      </c>
      <c r="N112" s="107">
        <f t="shared" si="36"/>
        <v>0</v>
      </c>
      <c r="O112" s="96"/>
      <c r="P112" s="9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2:41" s="90" customFormat="1" x14ac:dyDescent="0.5">
      <c r="B113" s="162">
        <f t="shared" ref="B113" si="37">B112</f>
        <v>44550</v>
      </c>
      <c r="C113" s="163" t="s">
        <v>228</v>
      </c>
      <c r="D113" s="164">
        <f t="shared" ref="D113" si="38">D112</f>
        <v>44550</v>
      </c>
      <c r="E113" s="165" t="s">
        <v>259</v>
      </c>
      <c r="F113" s="166" t="str">
        <f>F112</f>
        <v>UNID.</v>
      </c>
      <c r="G113" s="166">
        <v>1</v>
      </c>
      <c r="H113" s="167">
        <v>1</v>
      </c>
      <c r="I113" s="167">
        <v>1</v>
      </c>
      <c r="J113" s="166">
        <f t="shared" si="33"/>
        <v>0</v>
      </c>
      <c r="K113" s="168">
        <v>1500</v>
      </c>
      <c r="L113" s="169">
        <f t="shared" si="34"/>
        <v>0</v>
      </c>
      <c r="M113" s="169">
        <f t="shared" si="35"/>
        <v>0</v>
      </c>
      <c r="N113" s="169">
        <f t="shared" si="36"/>
        <v>0</v>
      </c>
      <c r="O113" s="96"/>
      <c r="P113" s="9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ht="33.75" customHeight="1" x14ac:dyDescent="0.5">
      <c r="B114" s="162" t="s">
        <v>385</v>
      </c>
      <c r="C114" s="163" t="s">
        <v>386</v>
      </c>
      <c r="D114" s="164">
        <v>44706</v>
      </c>
      <c r="E114" s="165" t="s">
        <v>387</v>
      </c>
      <c r="F114" s="179" t="s">
        <v>55</v>
      </c>
      <c r="G114" s="166">
        <v>0</v>
      </c>
      <c r="H114" s="167">
        <v>2</v>
      </c>
      <c r="I114" s="167">
        <v>2</v>
      </c>
      <c r="J114" s="166">
        <f t="shared" ref="J114" si="39">H114-I114</f>
        <v>0</v>
      </c>
      <c r="K114" s="168">
        <v>0</v>
      </c>
      <c r="L114" s="169">
        <f t="shared" ref="L114" si="40">J114*K114</f>
        <v>0</v>
      </c>
      <c r="M114" s="169">
        <f t="shared" ref="M114" si="41">L114*18%</f>
        <v>0</v>
      </c>
      <c r="N114" s="169">
        <f t="shared" ref="N114" si="42">L114+M114</f>
        <v>0</v>
      </c>
      <c r="O114" s="96"/>
      <c r="P114" s="9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ht="33.75" customHeight="1" x14ac:dyDescent="0.5">
      <c r="B115" s="162" t="s">
        <v>448</v>
      </c>
      <c r="C115" s="163" t="s">
        <v>386</v>
      </c>
      <c r="D115" s="164">
        <v>44706</v>
      </c>
      <c r="E115" s="165" t="s">
        <v>449</v>
      </c>
      <c r="F115" s="179" t="s">
        <v>55</v>
      </c>
      <c r="G115" s="166">
        <v>0</v>
      </c>
      <c r="H115" s="167">
        <v>2</v>
      </c>
      <c r="I115" s="167">
        <v>2</v>
      </c>
      <c r="J115" s="166">
        <f t="shared" ref="J115" si="43">H115-I115</f>
        <v>0</v>
      </c>
      <c r="K115" s="168">
        <v>16256.05</v>
      </c>
      <c r="L115" s="169">
        <f t="shared" ref="L115" si="44">J115*K115</f>
        <v>0</v>
      </c>
      <c r="M115" s="169">
        <f t="shared" ref="M115" si="45">L115*18%</f>
        <v>0</v>
      </c>
      <c r="N115" s="169">
        <f t="shared" ref="N115" si="46">L115+M115</f>
        <v>0</v>
      </c>
      <c r="O115" s="96"/>
      <c r="P115" s="9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x14ac:dyDescent="0.5">
      <c r="B116" s="127">
        <f>B113</f>
        <v>44550</v>
      </c>
      <c r="C116" s="128" t="s">
        <v>79</v>
      </c>
      <c r="D116" s="129">
        <f>D113</f>
        <v>44550</v>
      </c>
      <c r="E116" s="130" t="s">
        <v>244</v>
      </c>
      <c r="F116" s="176" t="s">
        <v>55</v>
      </c>
      <c r="G116" s="131">
        <v>0</v>
      </c>
      <c r="H116" s="131">
        <v>3</v>
      </c>
      <c r="I116" s="131">
        <v>3</v>
      </c>
      <c r="J116" s="131">
        <v>0</v>
      </c>
      <c r="K116" s="132">
        <v>150</v>
      </c>
      <c r="L116" s="153">
        <f t="shared" si="34"/>
        <v>0</v>
      </c>
      <c r="M116" s="153">
        <f t="shared" si="35"/>
        <v>0</v>
      </c>
      <c r="N116" s="132">
        <f t="shared" si="36"/>
        <v>0</v>
      </c>
      <c r="O116" s="96"/>
      <c r="P116" s="9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ht="36.75" customHeight="1" x14ac:dyDescent="0.5">
      <c r="B117" s="127">
        <v>44550</v>
      </c>
      <c r="C117" s="126" t="s">
        <v>198</v>
      </c>
      <c r="D117" s="129">
        <v>44550</v>
      </c>
      <c r="E117" s="175" t="s">
        <v>319</v>
      </c>
      <c r="F117" s="131" t="s">
        <v>55</v>
      </c>
      <c r="G117" s="176">
        <v>4</v>
      </c>
      <c r="H117" s="176">
        <v>5</v>
      </c>
      <c r="I117" s="176">
        <v>4</v>
      </c>
      <c r="J117" s="176">
        <f t="shared" si="33"/>
        <v>1</v>
      </c>
      <c r="K117" s="176">
        <v>711.2</v>
      </c>
      <c r="L117" s="107">
        <f t="shared" si="34"/>
        <v>711.2</v>
      </c>
      <c r="M117" s="107">
        <f t="shared" si="35"/>
        <v>128.01599999999999</v>
      </c>
      <c r="N117" s="107">
        <f t="shared" si="36"/>
        <v>839.21600000000001</v>
      </c>
      <c r="O117" s="96"/>
      <c r="P117" s="9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s="90" customFormat="1" ht="41.25" customHeight="1" x14ac:dyDescent="0.5">
      <c r="B118" s="127">
        <v>44550</v>
      </c>
      <c r="C118" s="126" t="s">
        <v>198</v>
      </c>
      <c r="D118" s="129">
        <v>44550</v>
      </c>
      <c r="E118" s="175" t="s">
        <v>318</v>
      </c>
      <c r="F118" s="131" t="s">
        <v>55</v>
      </c>
      <c r="G118" s="176">
        <v>1</v>
      </c>
      <c r="H118" s="176">
        <v>1</v>
      </c>
      <c r="I118" s="176">
        <v>1</v>
      </c>
      <c r="J118" s="176">
        <f t="shared" si="33"/>
        <v>0</v>
      </c>
      <c r="K118" s="176">
        <v>602.64</v>
      </c>
      <c r="L118" s="107">
        <f t="shared" si="34"/>
        <v>0</v>
      </c>
      <c r="M118" s="107">
        <f t="shared" si="35"/>
        <v>0</v>
      </c>
      <c r="N118" s="107">
        <f t="shared" si="36"/>
        <v>0</v>
      </c>
      <c r="O118" s="96"/>
      <c r="P118" s="9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</row>
    <row r="119" spans="2:41" s="90" customFormat="1" ht="39.75" customHeight="1" x14ac:dyDescent="0.5">
      <c r="B119" s="125">
        <v>43619</v>
      </c>
      <c r="C119" s="126" t="s">
        <v>183</v>
      </c>
      <c r="D119" s="116">
        <v>43619</v>
      </c>
      <c r="E119" s="117" t="s">
        <v>277</v>
      </c>
      <c r="F119" s="112" t="s">
        <v>55</v>
      </c>
      <c r="G119" s="112">
        <v>1</v>
      </c>
      <c r="H119" s="112">
        <v>3</v>
      </c>
      <c r="I119" s="112">
        <v>3</v>
      </c>
      <c r="J119" s="112">
        <f t="shared" si="33"/>
        <v>0</v>
      </c>
      <c r="K119" s="118">
        <v>6395</v>
      </c>
      <c r="L119" s="118">
        <f t="shared" si="34"/>
        <v>0</v>
      </c>
      <c r="M119" s="118">
        <f t="shared" si="35"/>
        <v>0</v>
      </c>
      <c r="N119" s="118">
        <f t="shared" si="36"/>
        <v>0</v>
      </c>
      <c r="O119" s="96"/>
      <c r="P119" s="9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s="90" customFormat="1" x14ac:dyDescent="0.5">
      <c r="B120" s="125">
        <v>44007</v>
      </c>
      <c r="C120" s="126" t="s">
        <v>147</v>
      </c>
      <c r="D120" s="116">
        <v>44007</v>
      </c>
      <c r="E120" s="117" t="s">
        <v>151</v>
      </c>
      <c r="F120" s="112" t="s">
        <v>55</v>
      </c>
      <c r="G120" s="112">
        <v>199</v>
      </c>
      <c r="H120" s="112">
        <v>200</v>
      </c>
      <c r="I120" s="112">
        <v>1</v>
      </c>
      <c r="J120" s="112">
        <f t="shared" si="33"/>
        <v>199</v>
      </c>
      <c r="K120" s="118">
        <v>7.97</v>
      </c>
      <c r="L120" s="118">
        <f t="shared" si="34"/>
        <v>1586.03</v>
      </c>
      <c r="M120" s="118">
        <f t="shared" si="35"/>
        <v>285.48539999999997</v>
      </c>
      <c r="N120" s="118">
        <f t="shared" si="36"/>
        <v>1871.5154</v>
      </c>
      <c r="O120" s="96"/>
      <c r="P120" s="96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2:41" s="90" customFormat="1" x14ac:dyDescent="0.5">
      <c r="B121" s="125">
        <v>44007</v>
      </c>
      <c r="C121" s="126" t="s">
        <v>45</v>
      </c>
      <c r="D121" s="116">
        <v>44007</v>
      </c>
      <c r="E121" s="117" t="s">
        <v>13</v>
      </c>
      <c r="F121" s="112" t="s">
        <v>11</v>
      </c>
      <c r="G121" s="112">
        <v>138</v>
      </c>
      <c r="H121" s="112">
        <v>150</v>
      </c>
      <c r="I121" s="112">
        <v>12</v>
      </c>
      <c r="J121" s="112">
        <f t="shared" si="33"/>
        <v>138</v>
      </c>
      <c r="K121" s="118">
        <v>7.34</v>
      </c>
      <c r="L121" s="118">
        <f t="shared" si="34"/>
        <v>1012.92</v>
      </c>
      <c r="M121" s="118">
        <f t="shared" si="35"/>
        <v>182.32559999999998</v>
      </c>
      <c r="N121" s="118">
        <f t="shared" si="36"/>
        <v>1195.2456</v>
      </c>
      <c r="O121" s="96"/>
      <c r="P121" s="96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s="90" customFormat="1" ht="36" customHeight="1" x14ac:dyDescent="0.5">
      <c r="B122" s="125">
        <v>43620</v>
      </c>
      <c r="C122" s="126" t="s">
        <v>184</v>
      </c>
      <c r="D122" s="116">
        <v>43620</v>
      </c>
      <c r="E122" s="109" t="s">
        <v>186</v>
      </c>
      <c r="F122" s="112" t="s">
        <v>55</v>
      </c>
      <c r="G122" s="110">
        <v>0</v>
      </c>
      <c r="H122" s="110">
        <v>2</v>
      </c>
      <c r="I122" s="110">
        <v>2</v>
      </c>
      <c r="J122" s="112">
        <f t="shared" ref="J122" si="47">H122-I122</f>
        <v>0</v>
      </c>
      <c r="K122" s="119">
        <v>1750</v>
      </c>
      <c r="L122" s="118">
        <f t="shared" ref="L122" si="48">J122*K122</f>
        <v>0</v>
      </c>
      <c r="M122" s="118">
        <f t="shared" ref="M122" si="49">L122*18%</f>
        <v>0</v>
      </c>
      <c r="N122" s="118">
        <f t="shared" ref="N122" si="50">L122+M122</f>
        <v>0</v>
      </c>
      <c r="O122" s="96"/>
      <c r="P122" s="9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2:41" s="90" customFormat="1" ht="36.75" customHeight="1" x14ac:dyDescent="0.5">
      <c r="B123" s="125">
        <v>44185</v>
      </c>
      <c r="C123" s="126" t="s">
        <v>198</v>
      </c>
      <c r="D123" s="116">
        <v>44788</v>
      </c>
      <c r="E123" s="117" t="s">
        <v>313</v>
      </c>
      <c r="F123" s="112" t="s">
        <v>55</v>
      </c>
      <c r="G123" s="112">
        <v>0</v>
      </c>
      <c r="H123" s="112">
        <v>4</v>
      </c>
      <c r="I123" s="112">
        <v>4</v>
      </c>
      <c r="J123" s="112">
        <f t="shared" ref="J123:J124" si="51">H123-I123</f>
        <v>0</v>
      </c>
      <c r="K123" s="118">
        <v>662.9</v>
      </c>
      <c r="L123" s="118">
        <f t="shared" ref="L123:L124" si="52">J123*K123</f>
        <v>0</v>
      </c>
      <c r="M123" s="118">
        <f t="shared" ref="M123:M124" si="53">L123*18%</f>
        <v>0</v>
      </c>
      <c r="N123" s="118">
        <f t="shared" ref="N123:N124" si="54">L123+M123</f>
        <v>0</v>
      </c>
      <c r="O123" s="96"/>
      <c r="P123" s="9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2:41" s="90" customFormat="1" ht="32.25" customHeight="1" x14ac:dyDescent="0.5">
      <c r="B124" s="125">
        <v>44788</v>
      </c>
      <c r="C124" s="126" t="s">
        <v>424</v>
      </c>
      <c r="D124" s="116">
        <v>44788</v>
      </c>
      <c r="E124" s="117" t="s">
        <v>425</v>
      </c>
      <c r="F124" s="112" t="s">
        <v>55</v>
      </c>
      <c r="G124" s="112"/>
      <c r="H124" s="112">
        <v>1</v>
      </c>
      <c r="I124" s="112">
        <v>1</v>
      </c>
      <c r="J124" s="112">
        <f t="shared" si="51"/>
        <v>0</v>
      </c>
      <c r="K124" s="118">
        <v>330</v>
      </c>
      <c r="L124" s="118">
        <f t="shared" si="52"/>
        <v>0</v>
      </c>
      <c r="M124" s="118">
        <f t="shared" si="53"/>
        <v>0</v>
      </c>
      <c r="N124" s="118">
        <f t="shared" si="54"/>
        <v>0</v>
      </c>
      <c r="O124" s="96"/>
      <c r="P124" s="96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2:41" s="90" customFormat="1" ht="34.5" customHeight="1" x14ac:dyDescent="0.5">
      <c r="B125" s="125">
        <v>43830</v>
      </c>
      <c r="C125" s="126" t="s">
        <v>198</v>
      </c>
      <c r="D125" s="116">
        <v>44788</v>
      </c>
      <c r="E125" s="109" t="s">
        <v>314</v>
      </c>
      <c r="F125" s="112" t="s">
        <v>55</v>
      </c>
      <c r="G125" s="110">
        <v>0</v>
      </c>
      <c r="H125" s="110">
        <v>2</v>
      </c>
      <c r="I125" s="110">
        <v>2</v>
      </c>
      <c r="J125" s="112">
        <f t="shared" ref="J125" si="55">H125-I125</f>
        <v>0</v>
      </c>
      <c r="K125" s="119">
        <v>1456.46</v>
      </c>
      <c r="L125" s="118">
        <f t="shared" ref="L125" si="56">J125*K125</f>
        <v>0</v>
      </c>
      <c r="M125" s="118">
        <f t="shared" ref="M125" si="57">L125*18%</f>
        <v>0</v>
      </c>
      <c r="N125" s="118">
        <f t="shared" ref="N125" si="58">L125+M125</f>
        <v>0</v>
      </c>
      <c r="O125" s="96"/>
      <c r="P125" s="96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26" spans="2:41" s="90" customFormat="1" ht="35.25" customHeight="1" x14ac:dyDescent="0.5">
      <c r="B126" s="125">
        <v>43621</v>
      </c>
      <c r="C126" s="126" t="s">
        <v>185</v>
      </c>
      <c r="D126" s="116">
        <v>43621</v>
      </c>
      <c r="E126" s="109" t="s">
        <v>187</v>
      </c>
      <c r="F126" s="112" t="s">
        <v>55</v>
      </c>
      <c r="G126" s="110">
        <v>0</v>
      </c>
      <c r="H126" s="110">
        <v>1</v>
      </c>
      <c r="I126" s="110">
        <v>1</v>
      </c>
      <c r="J126" s="112">
        <f t="shared" ref="J126" si="59">H126-I126</f>
        <v>0</v>
      </c>
      <c r="K126" s="119">
        <v>30650</v>
      </c>
      <c r="L126" s="118">
        <f t="shared" ref="L126" si="60">J126*K126</f>
        <v>0</v>
      </c>
      <c r="M126" s="118">
        <f t="shared" ref="M126" si="61">L126*18%</f>
        <v>0</v>
      </c>
      <c r="N126" s="118">
        <f t="shared" ref="N126" si="62">L126+M126</f>
        <v>0</v>
      </c>
      <c r="O126" s="96"/>
      <c r="P126" s="96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6" customHeight="1" x14ac:dyDescent="0.5">
      <c r="B127" s="125">
        <v>44185</v>
      </c>
      <c r="C127" s="126" t="s">
        <v>198</v>
      </c>
      <c r="D127" s="116">
        <v>44185</v>
      </c>
      <c r="E127" s="109" t="s">
        <v>312</v>
      </c>
      <c r="F127" s="112" t="s">
        <v>55</v>
      </c>
      <c r="G127" s="110">
        <v>3</v>
      </c>
      <c r="H127" s="110">
        <v>3</v>
      </c>
      <c r="I127" s="110">
        <v>1</v>
      </c>
      <c r="J127" s="112">
        <f t="shared" ref="J127:J128" si="63">H127-I127</f>
        <v>2</v>
      </c>
      <c r="K127" s="119">
        <v>3760.59</v>
      </c>
      <c r="L127" s="118">
        <f t="shared" ref="L127:L128" si="64">J127*K127</f>
        <v>7521.18</v>
      </c>
      <c r="M127" s="118">
        <f t="shared" ref="M127:M128" si="65">L127*18%</f>
        <v>1353.8124</v>
      </c>
      <c r="N127" s="118">
        <f t="shared" ref="N127:N128" si="66">L127+M127</f>
        <v>8874.992400000001</v>
      </c>
      <c r="O127" s="96"/>
      <c r="P127" s="96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90" customFormat="1" ht="33.75" customHeight="1" x14ac:dyDescent="0.5">
      <c r="B128" s="125" t="s">
        <v>162</v>
      </c>
      <c r="C128" s="126" t="s">
        <v>182</v>
      </c>
      <c r="D128" s="116" t="s">
        <v>162</v>
      </c>
      <c r="E128" s="109" t="s">
        <v>173</v>
      </c>
      <c r="F128" s="112" t="s">
        <v>55</v>
      </c>
      <c r="G128" s="110">
        <v>0</v>
      </c>
      <c r="H128" s="110">
        <v>1</v>
      </c>
      <c r="I128" s="110">
        <v>1</v>
      </c>
      <c r="J128" s="112">
        <f t="shared" si="63"/>
        <v>0</v>
      </c>
      <c r="K128" s="119">
        <v>19631.349999999999</v>
      </c>
      <c r="L128" s="118">
        <f t="shared" si="64"/>
        <v>0</v>
      </c>
      <c r="M128" s="118">
        <f t="shared" si="65"/>
        <v>0</v>
      </c>
      <c r="N128" s="118">
        <f t="shared" si="66"/>
        <v>0</v>
      </c>
      <c r="O128" s="96"/>
      <c r="P128" s="9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</row>
    <row r="129" spans="2:41" s="90" customFormat="1" ht="30.75" customHeight="1" x14ac:dyDescent="0.5">
      <c r="B129" s="125">
        <v>43830</v>
      </c>
      <c r="C129" s="126" t="s">
        <v>198</v>
      </c>
      <c r="D129" s="116">
        <v>43830</v>
      </c>
      <c r="E129" s="109" t="s">
        <v>213</v>
      </c>
      <c r="F129" s="112" t="s">
        <v>55</v>
      </c>
      <c r="G129" s="110">
        <v>0</v>
      </c>
      <c r="H129" s="110">
        <v>1</v>
      </c>
      <c r="I129" s="110">
        <v>1</v>
      </c>
      <c r="J129" s="112">
        <f t="shared" ref="J129:J130" si="67">H129-I129</f>
        <v>0</v>
      </c>
      <c r="K129" s="119">
        <v>1187.0999999999999</v>
      </c>
      <c r="L129" s="118">
        <f t="shared" ref="L129:L130" si="68">J129*K129</f>
        <v>0</v>
      </c>
      <c r="M129" s="118">
        <f t="shared" ref="M129:M130" si="69">L129*18%</f>
        <v>0</v>
      </c>
      <c r="N129" s="118">
        <f t="shared" ref="N129:N130" si="70">L129+M129</f>
        <v>0</v>
      </c>
      <c r="O129" s="96"/>
      <c r="P129" s="9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x14ac:dyDescent="0.5">
      <c r="B130" s="125">
        <v>43011</v>
      </c>
      <c r="C130" s="126" t="s">
        <v>75</v>
      </c>
      <c r="D130" s="116">
        <v>43011</v>
      </c>
      <c r="E130" s="109" t="s">
        <v>35</v>
      </c>
      <c r="F130" s="112" t="s">
        <v>55</v>
      </c>
      <c r="G130" s="110">
        <v>0</v>
      </c>
      <c r="H130" s="110">
        <v>3</v>
      </c>
      <c r="I130" s="110">
        <v>3</v>
      </c>
      <c r="J130" s="112">
        <f t="shared" si="67"/>
        <v>0</v>
      </c>
      <c r="K130" s="119">
        <v>2650</v>
      </c>
      <c r="L130" s="118">
        <f t="shared" si="68"/>
        <v>0</v>
      </c>
      <c r="M130" s="118">
        <f t="shared" si="69"/>
        <v>0</v>
      </c>
      <c r="N130" s="118">
        <f t="shared" si="70"/>
        <v>0</v>
      </c>
      <c r="O130" s="96"/>
      <c r="P130" s="9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28.5" customHeight="1" x14ac:dyDescent="0.5">
      <c r="B131" s="125">
        <v>43011</v>
      </c>
      <c r="C131" s="126" t="s">
        <v>76</v>
      </c>
      <c r="D131" s="116">
        <v>43011</v>
      </c>
      <c r="E131" s="117" t="s">
        <v>36</v>
      </c>
      <c r="F131" s="112" t="s">
        <v>55</v>
      </c>
      <c r="G131" s="112">
        <v>0</v>
      </c>
      <c r="H131" s="112">
        <v>4</v>
      </c>
      <c r="I131" s="112">
        <v>4</v>
      </c>
      <c r="J131" s="112">
        <f t="shared" ref="J131:J135" si="71">H131-I131</f>
        <v>0</v>
      </c>
      <c r="K131" s="118">
        <v>1364</v>
      </c>
      <c r="L131" s="118">
        <f t="shared" ref="L131:L135" si="72">J131*K131</f>
        <v>0</v>
      </c>
      <c r="M131" s="118">
        <f t="shared" ref="M131:M135" si="73">L131*18%</f>
        <v>0</v>
      </c>
      <c r="N131" s="118">
        <f t="shared" ref="N131:N135" si="74">L131+M131</f>
        <v>0</v>
      </c>
      <c r="O131" s="96"/>
      <c r="P131" s="9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ht="33.75" customHeight="1" x14ac:dyDescent="0.5">
      <c r="B132" s="125">
        <v>42958</v>
      </c>
      <c r="C132" s="126" t="s">
        <v>49</v>
      </c>
      <c r="D132" s="116">
        <v>42958</v>
      </c>
      <c r="E132" s="117" t="s">
        <v>20</v>
      </c>
      <c r="F132" s="112" t="s">
        <v>55</v>
      </c>
      <c r="G132" s="112">
        <v>0</v>
      </c>
      <c r="H132" s="112">
        <v>1</v>
      </c>
      <c r="I132" s="112">
        <v>1</v>
      </c>
      <c r="J132" s="106">
        <f t="shared" si="71"/>
        <v>0</v>
      </c>
      <c r="K132" s="118">
        <v>6585</v>
      </c>
      <c r="L132" s="118">
        <f t="shared" si="72"/>
        <v>0</v>
      </c>
      <c r="M132" s="107">
        <f t="shared" si="73"/>
        <v>0</v>
      </c>
      <c r="N132" s="107">
        <f t="shared" si="74"/>
        <v>0</v>
      </c>
      <c r="O132" s="96"/>
      <c r="P132" s="9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ht="33.75" customHeight="1" x14ac:dyDescent="0.5">
      <c r="B133" s="127">
        <v>44550</v>
      </c>
      <c r="C133" s="126" t="s">
        <v>198</v>
      </c>
      <c r="D133" s="129">
        <v>44788</v>
      </c>
      <c r="E133" s="130" t="s">
        <v>446</v>
      </c>
      <c r="F133" s="131" t="s">
        <v>55</v>
      </c>
      <c r="G133" s="131">
        <v>0</v>
      </c>
      <c r="H133" s="131">
        <v>1</v>
      </c>
      <c r="I133" s="131">
        <v>1</v>
      </c>
      <c r="J133" s="131">
        <f t="shared" ref="J133" si="75">H133-I133</f>
        <v>0</v>
      </c>
      <c r="K133" s="131">
        <v>4866.78</v>
      </c>
      <c r="L133" s="118">
        <f t="shared" ref="L133" si="76">J133*K133</f>
        <v>0</v>
      </c>
      <c r="M133" s="118">
        <f t="shared" ref="M133" si="77">L133*18%</f>
        <v>0</v>
      </c>
      <c r="N133" s="118">
        <f t="shared" ref="N133" si="78">L133+M133</f>
        <v>0</v>
      </c>
      <c r="O133" s="96"/>
      <c r="P133" s="96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x14ac:dyDescent="0.5">
      <c r="B134" s="127">
        <v>44550</v>
      </c>
      <c r="C134" s="126" t="s">
        <v>198</v>
      </c>
      <c r="D134" s="129">
        <v>44788</v>
      </c>
      <c r="E134" s="130" t="s">
        <v>447</v>
      </c>
      <c r="F134" s="131" t="s">
        <v>55</v>
      </c>
      <c r="G134" s="131">
        <v>0</v>
      </c>
      <c r="H134" s="131">
        <v>1</v>
      </c>
      <c r="I134" s="131">
        <v>1</v>
      </c>
      <c r="J134" s="131">
        <f t="shared" si="71"/>
        <v>0</v>
      </c>
      <c r="K134" s="131">
        <v>18001.919999999998</v>
      </c>
      <c r="L134" s="118">
        <f t="shared" si="72"/>
        <v>0</v>
      </c>
      <c r="M134" s="118">
        <f t="shared" si="73"/>
        <v>0</v>
      </c>
      <c r="N134" s="118">
        <f t="shared" si="74"/>
        <v>0</v>
      </c>
      <c r="O134" s="96"/>
      <c r="P134" s="96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s="90" customFormat="1" x14ac:dyDescent="0.5">
      <c r="B135" s="125">
        <v>44788</v>
      </c>
      <c r="C135" s="126" t="s">
        <v>198</v>
      </c>
      <c r="D135" s="129">
        <v>44788</v>
      </c>
      <c r="E135" s="130" t="s">
        <v>317</v>
      </c>
      <c r="F135" s="131" t="s">
        <v>55</v>
      </c>
      <c r="G135" s="131">
        <v>0</v>
      </c>
      <c r="H135" s="131">
        <v>1</v>
      </c>
      <c r="I135" s="131">
        <v>1</v>
      </c>
      <c r="J135" s="131">
        <f t="shared" si="71"/>
        <v>0</v>
      </c>
      <c r="K135" s="131">
        <v>9409.5300000000007</v>
      </c>
      <c r="L135" s="118">
        <f t="shared" si="72"/>
        <v>0</v>
      </c>
      <c r="M135" s="118">
        <f t="shared" si="73"/>
        <v>0</v>
      </c>
      <c r="N135" s="118">
        <f t="shared" si="74"/>
        <v>0</v>
      </c>
      <c r="O135" s="96"/>
      <c r="P135" s="96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</row>
    <row r="136" spans="2:41" s="90" customFormat="1" x14ac:dyDescent="0.5">
      <c r="B136" s="127">
        <v>44550</v>
      </c>
      <c r="C136" s="126" t="s">
        <v>198</v>
      </c>
      <c r="D136" s="129">
        <v>44788</v>
      </c>
      <c r="E136" s="130" t="s">
        <v>432</v>
      </c>
      <c r="F136" s="131" t="s">
        <v>55</v>
      </c>
      <c r="G136" s="131">
        <v>0</v>
      </c>
      <c r="H136" s="131">
        <v>1</v>
      </c>
      <c r="I136" s="131">
        <v>1</v>
      </c>
      <c r="J136" s="131">
        <f t="shared" si="33"/>
        <v>0</v>
      </c>
      <c r="K136" s="131">
        <v>1355.93</v>
      </c>
      <c r="L136" s="118">
        <f t="shared" si="34"/>
        <v>0</v>
      </c>
      <c r="M136" s="118">
        <f t="shared" si="35"/>
        <v>0</v>
      </c>
      <c r="N136" s="118">
        <f t="shared" si="36"/>
        <v>0</v>
      </c>
      <c r="O136" s="96"/>
      <c r="P136" s="96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</row>
    <row r="137" spans="2:41" ht="36.75" customHeight="1" x14ac:dyDescent="0.5">
      <c r="B137" s="181"/>
      <c r="C137" s="182"/>
      <c r="D137" s="183"/>
      <c r="E137" s="223" t="s">
        <v>299</v>
      </c>
      <c r="F137" s="181"/>
      <c r="G137" s="181"/>
      <c r="H137" s="181"/>
      <c r="I137" s="181"/>
      <c r="J137" s="181"/>
      <c r="K137" s="184"/>
      <c r="L137" s="184"/>
      <c r="M137" s="184"/>
      <c r="N137" s="184"/>
    </row>
    <row r="138" spans="2:41" ht="27.75" customHeight="1" x14ac:dyDescent="0.5">
      <c r="B138" s="125">
        <v>44550</v>
      </c>
      <c r="C138" s="126" t="s">
        <v>84</v>
      </c>
      <c r="D138" s="170">
        <v>44550</v>
      </c>
      <c r="E138" s="185" t="s">
        <v>326</v>
      </c>
      <c r="F138" s="112" t="s">
        <v>55</v>
      </c>
      <c r="G138" s="112">
        <v>2</v>
      </c>
      <c r="H138" s="152">
        <v>12</v>
      </c>
      <c r="I138" s="152">
        <v>7</v>
      </c>
      <c r="J138" s="112">
        <f t="shared" ref="J138:J141" si="79">H138-I138</f>
        <v>5</v>
      </c>
      <c r="K138" s="153">
        <v>5194.0200000000004</v>
      </c>
      <c r="L138" s="118">
        <f>J138*K138</f>
        <v>25970.100000000002</v>
      </c>
      <c r="M138" s="118">
        <f t="shared" ref="M138:M146" si="80">L138*18%</f>
        <v>4674.6180000000004</v>
      </c>
      <c r="N138" s="118">
        <f t="shared" ref="N138:N146" si="81">L138+M138</f>
        <v>30644.718000000001</v>
      </c>
    </row>
    <row r="139" spans="2:41" ht="25.5" customHeight="1" x14ac:dyDescent="0.5">
      <c r="B139" s="125">
        <v>44550</v>
      </c>
      <c r="C139" s="126" t="s">
        <v>85</v>
      </c>
      <c r="D139" s="170">
        <v>44550</v>
      </c>
      <c r="E139" s="185" t="s">
        <v>327</v>
      </c>
      <c r="F139" s="112" t="s">
        <v>55</v>
      </c>
      <c r="G139" s="112">
        <v>2</v>
      </c>
      <c r="H139" s="152">
        <v>12</v>
      </c>
      <c r="I139" s="152">
        <v>7</v>
      </c>
      <c r="J139" s="112">
        <f t="shared" si="79"/>
        <v>5</v>
      </c>
      <c r="K139" s="153">
        <v>5194.0200000000004</v>
      </c>
      <c r="L139" s="118">
        <f>J139*K139</f>
        <v>25970.100000000002</v>
      </c>
      <c r="M139" s="118">
        <f t="shared" si="80"/>
        <v>4674.6180000000004</v>
      </c>
      <c r="N139" s="118">
        <f t="shared" si="81"/>
        <v>30644.718000000001</v>
      </c>
    </row>
    <row r="140" spans="2:41" ht="30" customHeight="1" x14ac:dyDescent="0.5">
      <c r="B140" s="125">
        <v>44550</v>
      </c>
      <c r="C140" s="126" t="s">
        <v>86</v>
      </c>
      <c r="D140" s="170">
        <v>44550</v>
      </c>
      <c r="E140" s="185" t="s">
        <v>328</v>
      </c>
      <c r="F140" s="112" t="s">
        <v>55</v>
      </c>
      <c r="G140" s="112">
        <v>3</v>
      </c>
      <c r="H140" s="152">
        <v>12</v>
      </c>
      <c r="I140" s="152">
        <v>7</v>
      </c>
      <c r="J140" s="112">
        <f t="shared" si="79"/>
        <v>5</v>
      </c>
      <c r="K140" s="153">
        <v>5194.0200000000004</v>
      </c>
      <c r="L140" s="118">
        <f>J140*K140</f>
        <v>25970.100000000002</v>
      </c>
      <c r="M140" s="118">
        <f t="shared" si="80"/>
        <v>4674.6180000000004</v>
      </c>
      <c r="N140" s="118">
        <f t="shared" si="81"/>
        <v>30644.718000000001</v>
      </c>
    </row>
    <row r="141" spans="2:41" ht="23.25" customHeight="1" x14ac:dyDescent="0.5">
      <c r="B141" s="125">
        <v>44550</v>
      </c>
      <c r="C141" s="126" t="s">
        <v>88</v>
      </c>
      <c r="D141" s="170">
        <v>44550</v>
      </c>
      <c r="E141" s="185" t="s">
        <v>379</v>
      </c>
      <c r="F141" s="112" t="s">
        <v>55</v>
      </c>
      <c r="G141" s="112">
        <v>1</v>
      </c>
      <c r="H141" s="152">
        <v>10</v>
      </c>
      <c r="I141" s="152">
        <v>9</v>
      </c>
      <c r="J141" s="112">
        <f t="shared" si="79"/>
        <v>1</v>
      </c>
      <c r="K141" s="153">
        <v>4206.6099999999997</v>
      </c>
      <c r="L141" s="118">
        <f>J141*K141</f>
        <v>4206.6099999999997</v>
      </c>
      <c r="M141" s="118">
        <f t="shared" si="80"/>
        <v>757.18979999999988</v>
      </c>
      <c r="N141" s="118">
        <f t="shared" si="81"/>
        <v>4963.7997999999998</v>
      </c>
    </row>
    <row r="142" spans="2:41" ht="11.25" customHeight="1" x14ac:dyDescent="0.5">
      <c r="B142" s="125"/>
      <c r="C142" s="126"/>
      <c r="D142" s="170"/>
      <c r="E142" s="185"/>
      <c r="F142" s="112"/>
      <c r="G142" s="112"/>
      <c r="H142" s="152"/>
      <c r="I142" s="152"/>
      <c r="J142" s="112"/>
      <c r="K142" s="153"/>
      <c r="L142" s="118"/>
      <c r="M142" s="118"/>
      <c r="N142" s="118"/>
    </row>
    <row r="143" spans="2:41" ht="30" customHeight="1" x14ac:dyDescent="0.5">
      <c r="B143" s="125">
        <v>44550</v>
      </c>
      <c r="C143" s="126" t="s">
        <v>90</v>
      </c>
      <c r="D143" s="170">
        <v>44550</v>
      </c>
      <c r="E143" s="185" t="s">
        <v>444</v>
      </c>
      <c r="F143" s="144" t="s">
        <v>55</v>
      </c>
      <c r="G143" s="144">
        <v>0</v>
      </c>
      <c r="H143" s="131">
        <v>0</v>
      </c>
      <c r="I143" s="131">
        <v>0</v>
      </c>
      <c r="J143" s="112">
        <f t="shared" ref="J143:J146" si="82">H143-I143</f>
        <v>0</v>
      </c>
      <c r="K143" s="132">
        <v>1962.92</v>
      </c>
      <c r="L143" s="145">
        <f>K143*J143</f>
        <v>0</v>
      </c>
      <c r="M143" s="145">
        <f t="shared" si="80"/>
        <v>0</v>
      </c>
      <c r="N143" s="145">
        <f t="shared" si="81"/>
        <v>0</v>
      </c>
    </row>
    <row r="144" spans="2:41" ht="26.25" customHeight="1" x14ac:dyDescent="0.5">
      <c r="B144" s="125">
        <v>44550</v>
      </c>
      <c r="C144" s="126" t="s">
        <v>90</v>
      </c>
      <c r="D144" s="170">
        <v>44550</v>
      </c>
      <c r="E144" s="185" t="s">
        <v>300</v>
      </c>
      <c r="F144" s="112" t="s">
        <v>55</v>
      </c>
      <c r="G144" s="112">
        <v>0</v>
      </c>
      <c r="H144" s="152">
        <v>0</v>
      </c>
      <c r="I144" s="152">
        <v>0</v>
      </c>
      <c r="J144" s="112">
        <f t="shared" si="82"/>
        <v>0</v>
      </c>
      <c r="K144" s="153">
        <v>1904.04</v>
      </c>
      <c r="L144" s="118">
        <f>J144*K144</f>
        <v>0</v>
      </c>
      <c r="M144" s="118">
        <f t="shared" si="80"/>
        <v>0</v>
      </c>
      <c r="N144" s="118">
        <f t="shared" si="81"/>
        <v>0</v>
      </c>
    </row>
    <row r="145" spans="2:14" ht="28.5" customHeight="1" x14ac:dyDescent="0.5">
      <c r="B145" s="125">
        <v>44550</v>
      </c>
      <c r="C145" s="126" t="s">
        <v>91</v>
      </c>
      <c r="D145" s="170">
        <v>44550</v>
      </c>
      <c r="E145" s="185" t="s">
        <v>301</v>
      </c>
      <c r="F145" s="112" t="s">
        <v>55</v>
      </c>
      <c r="G145" s="112">
        <v>0</v>
      </c>
      <c r="H145" s="152">
        <v>0</v>
      </c>
      <c r="I145" s="152">
        <v>0</v>
      </c>
      <c r="J145" s="112">
        <f t="shared" si="82"/>
        <v>0</v>
      </c>
      <c r="K145" s="153">
        <v>1962.92</v>
      </c>
      <c r="L145" s="118">
        <f>J145*K145</f>
        <v>0</v>
      </c>
      <c r="M145" s="118">
        <f t="shared" si="80"/>
        <v>0</v>
      </c>
      <c r="N145" s="118">
        <f t="shared" si="81"/>
        <v>0</v>
      </c>
    </row>
    <row r="146" spans="2:14" ht="26.25" customHeight="1" x14ac:dyDescent="0.5">
      <c r="B146" s="125">
        <v>44550</v>
      </c>
      <c r="C146" s="126" t="s">
        <v>92</v>
      </c>
      <c r="D146" s="170">
        <v>44550</v>
      </c>
      <c r="E146" s="185" t="s">
        <v>302</v>
      </c>
      <c r="F146" s="112" t="s">
        <v>55</v>
      </c>
      <c r="G146" s="112">
        <v>0</v>
      </c>
      <c r="H146" s="152">
        <v>0</v>
      </c>
      <c r="I146" s="152">
        <v>0</v>
      </c>
      <c r="J146" s="112">
        <f t="shared" si="82"/>
        <v>0</v>
      </c>
      <c r="K146" s="153">
        <v>3825.02</v>
      </c>
      <c r="L146" s="118">
        <f>J146*K146</f>
        <v>0</v>
      </c>
      <c r="M146" s="118">
        <f t="shared" si="80"/>
        <v>0</v>
      </c>
      <c r="N146" s="118">
        <f t="shared" si="81"/>
        <v>0</v>
      </c>
    </row>
    <row r="147" spans="2:14" ht="11.25" customHeight="1" x14ac:dyDescent="0.5">
      <c r="B147" s="144"/>
      <c r="C147" s="140"/>
      <c r="D147" s="231"/>
      <c r="E147" s="191"/>
      <c r="F147" s="144"/>
      <c r="G147" s="144"/>
      <c r="H147" s="144"/>
      <c r="I147" s="144"/>
      <c r="J147" s="144"/>
      <c r="K147" s="145"/>
      <c r="L147" s="145"/>
      <c r="M147" s="145"/>
      <c r="N147" s="145"/>
    </row>
    <row r="148" spans="2:14" ht="30" customHeight="1" x14ac:dyDescent="0.5">
      <c r="B148" s="125">
        <v>44550</v>
      </c>
      <c r="C148" s="126" t="s">
        <v>88</v>
      </c>
      <c r="D148" s="170">
        <v>44550</v>
      </c>
      <c r="E148" s="187" t="s">
        <v>329</v>
      </c>
      <c r="F148" s="112" t="s">
        <v>55</v>
      </c>
      <c r="G148" s="112">
        <v>2</v>
      </c>
      <c r="H148" s="152">
        <v>5</v>
      </c>
      <c r="I148" s="152">
        <v>1</v>
      </c>
      <c r="J148" s="152">
        <f t="shared" ref="J148:J156" si="83">H148-I148</f>
        <v>4</v>
      </c>
      <c r="K148" s="153">
        <v>5766.95</v>
      </c>
      <c r="L148" s="118">
        <f>J148*K148</f>
        <v>23067.8</v>
      </c>
      <c r="M148" s="118">
        <f>L148*18%</f>
        <v>4152.2039999999997</v>
      </c>
      <c r="N148" s="118">
        <f>L148+M148</f>
        <v>27220.004000000001</v>
      </c>
    </row>
    <row r="149" spans="2:14" ht="25.5" customHeight="1" x14ac:dyDescent="0.5">
      <c r="B149" s="125">
        <v>44550</v>
      </c>
      <c r="C149" s="126" t="s">
        <v>88</v>
      </c>
      <c r="D149" s="170">
        <v>44550</v>
      </c>
      <c r="E149" s="185" t="s">
        <v>330</v>
      </c>
      <c r="F149" s="144" t="s">
        <v>55</v>
      </c>
      <c r="G149" s="144">
        <v>1</v>
      </c>
      <c r="H149" s="131">
        <v>4</v>
      </c>
      <c r="I149" s="131">
        <v>2</v>
      </c>
      <c r="J149" s="152">
        <f t="shared" si="83"/>
        <v>2</v>
      </c>
      <c r="K149" s="153">
        <v>4943.1000000000004</v>
      </c>
      <c r="L149" s="118">
        <f>J149*K149</f>
        <v>9886.2000000000007</v>
      </c>
      <c r="M149" s="118">
        <f>L149*18%</f>
        <v>1779.5160000000001</v>
      </c>
      <c r="N149" s="118">
        <f>L149+M149</f>
        <v>11665.716</v>
      </c>
    </row>
    <row r="150" spans="2:14" ht="27.75" customHeight="1" x14ac:dyDescent="0.5">
      <c r="B150" s="125">
        <v>44550</v>
      </c>
      <c r="C150" s="126" t="s">
        <v>88</v>
      </c>
      <c r="D150" s="170">
        <v>44550</v>
      </c>
      <c r="E150" s="185" t="s">
        <v>331</v>
      </c>
      <c r="F150" s="112" t="s">
        <v>55</v>
      </c>
      <c r="G150" s="112">
        <v>3</v>
      </c>
      <c r="H150" s="152">
        <v>6</v>
      </c>
      <c r="I150" s="152">
        <v>3</v>
      </c>
      <c r="J150" s="152">
        <f t="shared" si="83"/>
        <v>3</v>
      </c>
      <c r="K150" s="153">
        <v>4943.1000000000004</v>
      </c>
      <c r="L150" s="118">
        <f>J150*K150</f>
        <v>14829.300000000001</v>
      </c>
      <c r="M150" s="118">
        <f>L150*18%</f>
        <v>2669.2739999999999</v>
      </c>
      <c r="N150" s="118">
        <f>L150+M150</f>
        <v>17498.574000000001</v>
      </c>
    </row>
    <row r="151" spans="2:14" ht="25.5" customHeight="1" x14ac:dyDescent="0.5">
      <c r="B151" s="125">
        <v>44550</v>
      </c>
      <c r="C151" s="126" t="s">
        <v>88</v>
      </c>
      <c r="D151" s="170">
        <v>44550</v>
      </c>
      <c r="E151" s="188" t="s">
        <v>332</v>
      </c>
      <c r="F151" s="112" t="s">
        <v>55</v>
      </c>
      <c r="G151" s="112">
        <v>1</v>
      </c>
      <c r="H151" s="152">
        <v>4</v>
      </c>
      <c r="I151" s="152">
        <v>1</v>
      </c>
      <c r="J151" s="152">
        <f t="shared" si="83"/>
        <v>3</v>
      </c>
      <c r="K151" s="153">
        <v>3886.1</v>
      </c>
      <c r="L151" s="118">
        <f>J151*K151</f>
        <v>11658.3</v>
      </c>
      <c r="M151" s="118">
        <f>L151*18%</f>
        <v>2098.4939999999997</v>
      </c>
      <c r="N151" s="118">
        <f>L151+M151</f>
        <v>13756.793999999998</v>
      </c>
    </row>
    <row r="152" spans="2:14" ht="10.5" customHeight="1" x14ac:dyDescent="0.5">
      <c r="B152" s="125"/>
      <c r="C152" s="126"/>
      <c r="D152" s="170"/>
      <c r="E152" s="188"/>
      <c r="F152" s="112"/>
      <c r="G152" s="112"/>
      <c r="H152" s="152"/>
      <c r="I152" s="152"/>
      <c r="J152" s="152"/>
      <c r="K152" s="153"/>
      <c r="L152" s="118"/>
      <c r="M152" s="118"/>
      <c r="N152" s="118"/>
    </row>
    <row r="153" spans="2:14" ht="27" customHeight="1" x14ac:dyDescent="0.5">
      <c r="B153" s="125">
        <v>44550</v>
      </c>
      <c r="C153" s="128" t="s">
        <v>89</v>
      </c>
      <c r="D153" s="170">
        <v>44550</v>
      </c>
      <c r="E153" s="189" t="s">
        <v>303</v>
      </c>
      <c r="F153" s="131" t="str">
        <f>F151</f>
        <v>UNID.</v>
      </c>
      <c r="G153" s="131">
        <v>0</v>
      </c>
      <c r="H153" s="131">
        <v>2</v>
      </c>
      <c r="I153" s="131">
        <v>2</v>
      </c>
      <c r="J153" s="131">
        <f t="shared" si="83"/>
        <v>0</v>
      </c>
      <c r="K153" s="132">
        <v>3300.39</v>
      </c>
      <c r="L153" s="118">
        <f t="shared" ref="L153:L156" si="84">J153*K153</f>
        <v>0</v>
      </c>
      <c r="M153" s="118">
        <f t="shared" ref="M153:M156" si="85">L153*18%</f>
        <v>0</v>
      </c>
      <c r="N153" s="118">
        <f t="shared" ref="N153:N156" si="86">L153+M153</f>
        <v>0</v>
      </c>
    </row>
    <row r="154" spans="2:14" ht="26.25" customHeight="1" x14ac:dyDescent="0.5">
      <c r="B154" s="125">
        <v>44550</v>
      </c>
      <c r="C154" s="128" t="s">
        <v>89</v>
      </c>
      <c r="D154" s="170">
        <v>44550</v>
      </c>
      <c r="E154" s="189" t="s">
        <v>304</v>
      </c>
      <c r="F154" s="131" t="str">
        <f>F153</f>
        <v>UNID.</v>
      </c>
      <c r="G154" s="131">
        <v>0</v>
      </c>
      <c r="H154" s="131">
        <v>2</v>
      </c>
      <c r="I154" s="131">
        <v>2</v>
      </c>
      <c r="J154" s="131">
        <f t="shared" si="83"/>
        <v>0</v>
      </c>
      <c r="K154" s="132">
        <v>2503.62</v>
      </c>
      <c r="L154" s="118">
        <f t="shared" si="84"/>
        <v>0</v>
      </c>
      <c r="M154" s="118">
        <f t="shared" si="85"/>
        <v>0</v>
      </c>
      <c r="N154" s="118">
        <f t="shared" si="86"/>
        <v>0</v>
      </c>
    </row>
    <row r="155" spans="2:14" ht="23.25" customHeight="1" x14ac:dyDescent="0.5">
      <c r="B155" s="125">
        <v>44550</v>
      </c>
      <c r="C155" s="128" t="s">
        <v>305</v>
      </c>
      <c r="D155" s="170">
        <v>44550</v>
      </c>
      <c r="E155" s="189" t="s">
        <v>307</v>
      </c>
      <c r="F155" s="131" t="s">
        <v>55</v>
      </c>
      <c r="G155" s="131">
        <v>0</v>
      </c>
      <c r="H155" s="131">
        <v>2</v>
      </c>
      <c r="I155" s="131">
        <v>0</v>
      </c>
      <c r="J155" s="131">
        <f t="shared" si="83"/>
        <v>2</v>
      </c>
      <c r="K155" s="132">
        <v>2503.62</v>
      </c>
      <c r="L155" s="118">
        <f t="shared" si="84"/>
        <v>5007.24</v>
      </c>
      <c r="M155" s="118">
        <f t="shared" si="85"/>
        <v>901.30319999999995</v>
      </c>
      <c r="N155" s="118">
        <f t="shared" si="86"/>
        <v>5908.5432000000001</v>
      </c>
    </row>
    <row r="156" spans="2:14" ht="25.5" customHeight="1" x14ac:dyDescent="0.5">
      <c r="B156" s="125">
        <v>44550</v>
      </c>
      <c r="C156" s="128" t="s">
        <v>89</v>
      </c>
      <c r="D156" s="170">
        <v>44550</v>
      </c>
      <c r="E156" s="189" t="s">
        <v>306</v>
      </c>
      <c r="F156" s="131" t="str">
        <f>F154</f>
        <v>UNID.</v>
      </c>
      <c r="G156" s="131">
        <v>0</v>
      </c>
      <c r="H156" s="131">
        <v>2</v>
      </c>
      <c r="I156" s="131">
        <v>2</v>
      </c>
      <c r="J156" s="131">
        <f t="shared" si="83"/>
        <v>0</v>
      </c>
      <c r="K156" s="132">
        <v>2503.62</v>
      </c>
      <c r="L156" s="118">
        <f t="shared" si="84"/>
        <v>0</v>
      </c>
      <c r="M156" s="118">
        <f t="shared" si="85"/>
        <v>0</v>
      </c>
      <c r="N156" s="118">
        <f t="shared" si="86"/>
        <v>0</v>
      </c>
    </row>
    <row r="157" spans="2:14" ht="10.5" customHeight="1" x14ac:dyDescent="0.5">
      <c r="B157" s="144"/>
      <c r="C157" s="140"/>
      <c r="D157" s="231"/>
      <c r="E157" s="191"/>
      <c r="F157" s="144"/>
      <c r="G157" s="144"/>
      <c r="H157" s="144"/>
      <c r="I157" s="144"/>
      <c r="J157" s="144"/>
      <c r="K157" s="145"/>
      <c r="L157" s="145"/>
      <c r="M157" s="145"/>
      <c r="N157" s="145"/>
    </row>
    <row r="158" spans="2:14" ht="30" customHeight="1" x14ac:dyDescent="0.5">
      <c r="B158" s="125">
        <v>44550</v>
      </c>
      <c r="C158" s="128" t="s">
        <v>89</v>
      </c>
      <c r="D158" s="170">
        <v>44550</v>
      </c>
      <c r="E158" s="189" t="s">
        <v>333</v>
      </c>
      <c r="F158" s="131" t="str">
        <f>F156</f>
        <v>UNID.</v>
      </c>
      <c r="G158" s="131">
        <v>4</v>
      </c>
      <c r="H158" s="131">
        <v>6</v>
      </c>
      <c r="I158" s="131">
        <v>3</v>
      </c>
      <c r="J158" s="131">
        <f>H158-I158</f>
        <v>3</v>
      </c>
      <c r="K158" s="132">
        <v>3449.03</v>
      </c>
      <c r="L158" s="118">
        <f t="shared" ref="L158:L161" si="87">J158*K158</f>
        <v>10347.09</v>
      </c>
      <c r="M158" s="118">
        <f t="shared" ref="M158:M161" si="88">L158*18%</f>
        <v>1862.4762000000001</v>
      </c>
      <c r="N158" s="118">
        <f t="shared" ref="N158:N161" si="89">L158+M158</f>
        <v>12209.566200000001</v>
      </c>
    </row>
    <row r="159" spans="2:14" ht="27.75" customHeight="1" x14ac:dyDescent="0.5">
      <c r="B159" s="125">
        <v>44550</v>
      </c>
      <c r="C159" s="128" t="s">
        <v>89</v>
      </c>
      <c r="D159" s="170">
        <v>44550</v>
      </c>
      <c r="E159" s="189" t="s">
        <v>334</v>
      </c>
      <c r="F159" s="131" t="str">
        <f>F158</f>
        <v>UNID.</v>
      </c>
      <c r="G159" s="131">
        <v>2</v>
      </c>
      <c r="H159" s="131">
        <v>4</v>
      </c>
      <c r="I159" s="131">
        <v>1</v>
      </c>
      <c r="J159" s="131">
        <f>H159-I159</f>
        <v>3</v>
      </c>
      <c r="K159" s="132">
        <v>3431.9</v>
      </c>
      <c r="L159" s="118">
        <f t="shared" si="87"/>
        <v>10295.700000000001</v>
      </c>
      <c r="M159" s="118">
        <f t="shared" si="88"/>
        <v>1853.2260000000001</v>
      </c>
      <c r="N159" s="118">
        <f t="shared" si="89"/>
        <v>12148.926000000001</v>
      </c>
    </row>
    <row r="160" spans="2:14" ht="31.5" customHeight="1" x14ac:dyDescent="0.5">
      <c r="B160" s="125">
        <v>44550</v>
      </c>
      <c r="C160" s="128" t="s">
        <v>89</v>
      </c>
      <c r="D160" s="170">
        <v>44550</v>
      </c>
      <c r="E160" s="189" t="s">
        <v>335</v>
      </c>
      <c r="F160" s="131" t="s">
        <v>55</v>
      </c>
      <c r="G160" s="131">
        <v>3</v>
      </c>
      <c r="H160" s="131">
        <v>5</v>
      </c>
      <c r="I160" s="131">
        <v>2</v>
      </c>
      <c r="J160" s="131">
        <f>H160-I160</f>
        <v>3</v>
      </c>
      <c r="K160" s="132">
        <v>3326.98</v>
      </c>
      <c r="L160" s="118">
        <f t="shared" si="87"/>
        <v>9980.94</v>
      </c>
      <c r="M160" s="118">
        <f t="shared" si="88"/>
        <v>1796.5692000000001</v>
      </c>
      <c r="N160" s="118">
        <f t="shared" si="89"/>
        <v>11777.5092</v>
      </c>
    </row>
    <row r="161" spans="2:34" ht="30" customHeight="1" x14ac:dyDescent="0.5">
      <c r="B161" s="125">
        <v>44550</v>
      </c>
      <c r="C161" s="128" t="s">
        <v>89</v>
      </c>
      <c r="D161" s="170">
        <v>44550</v>
      </c>
      <c r="E161" s="189" t="s">
        <v>336</v>
      </c>
      <c r="F161" s="131" t="str">
        <f>F159</f>
        <v>UNID.</v>
      </c>
      <c r="G161" s="131">
        <v>5</v>
      </c>
      <c r="H161" s="131">
        <v>6</v>
      </c>
      <c r="I161" s="131">
        <v>3</v>
      </c>
      <c r="J161" s="131">
        <f>H161-I161</f>
        <v>3</v>
      </c>
      <c r="K161" s="132">
        <v>3431.9</v>
      </c>
      <c r="L161" s="118">
        <f t="shared" si="87"/>
        <v>10295.700000000001</v>
      </c>
      <c r="M161" s="118">
        <f t="shared" si="88"/>
        <v>1853.2260000000001</v>
      </c>
      <c r="N161" s="118">
        <f t="shared" si="89"/>
        <v>12148.926000000001</v>
      </c>
    </row>
    <row r="162" spans="2:34" ht="10.5" customHeight="1" x14ac:dyDescent="0.5">
      <c r="B162" s="144"/>
      <c r="C162" s="140"/>
      <c r="D162" s="231"/>
      <c r="E162" s="191"/>
      <c r="F162" s="144"/>
      <c r="G162" s="144"/>
      <c r="H162" s="144"/>
      <c r="I162" s="144"/>
      <c r="J162" s="144"/>
      <c r="K162" s="145"/>
      <c r="L162" s="145"/>
      <c r="M162" s="145"/>
      <c r="N162" s="145"/>
    </row>
    <row r="163" spans="2:34" ht="25.5" customHeight="1" x14ac:dyDescent="0.5">
      <c r="B163" s="125">
        <v>44550</v>
      </c>
      <c r="C163" s="128" t="s">
        <v>89</v>
      </c>
      <c r="D163" s="170">
        <v>44550</v>
      </c>
      <c r="E163" s="189" t="s">
        <v>337</v>
      </c>
      <c r="F163" s="131" t="str">
        <f>F158</f>
        <v>UNID.</v>
      </c>
      <c r="G163" s="131">
        <v>0</v>
      </c>
      <c r="H163" s="131">
        <v>10</v>
      </c>
      <c r="I163" s="131">
        <v>4</v>
      </c>
      <c r="J163" s="131">
        <f t="shared" ref="J163:J166" si="90">H163-I163</f>
        <v>6</v>
      </c>
      <c r="K163" s="132">
        <v>3372.66</v>
      </c>
      <c r="L163" s="118">
        <f t="shared" ref="L163:L166" si="91">J163*K163</f>
        <v>20235.96</v>
      </c>
      <c r="M163" s="118">
        <f t="shared" ref="M163:M166" si="92">L163*18%</f>
        <v>3642.4727999999996</v>
      </c>
      <c r="N163" s="118">
        <f t="shared" ref="N163:N166" si="93">L163+M163</f>
        <v>23878.432799999999</v>
      </c>
    </row>
    <row r="164" spans="2:34" ht="28.5" customHeight="1" x14ac:dyDescent="0.5">
      <c r="B164" s="125">
        <v>44550</v>
      </c>
      <c r="C164" s="128" t="s">
        <v>89</v>
      </c>
      <c r="D164" s="170">
        <v>44550</v>
      </c>
      <c r="E164" s="189" t="s">
        <v>338</v>
      </c>
      <c r="F164" s="131" t="str">
        <f>F163</f>
        <v>UNID.</v>
      </c>
      <c r="G164" s="131">
        <v>1</v>
      </c>
      <c r="H164" s="131">
        <v>11</v>
      </c>
      <c r="I164" s="131">
        <v>4</v>
      </c>
      <c r="J164" s="131">
        <f t="shared" si="90"/>
        <v>7</v>
      </c>
      <c r="K164" s="132">
        <v>3372.66</v>
      </c>
      <c r="L164" s="118">
        <f t="shared" si="91"/>
        <v>23608.62</v>
      </c>
      <c r="M164" s="118">
        <f t="shared" si="92"/>
        <v>4249.5515999999998</v>
      </c>
      <c r="N164" s="118">
        <f t="shared" si="93"/>
        <v>27858.171599999998</v>
      </c>
    </row>
    <row r="165" spans="2:34" ht="30" customHeight="1" x14ac:dyDescent="0.5">
      <c r="B165" s="125">
        <v>44550</v>
      </c>
      <c r="C165" s="128" t="s">
        <v>89</v>
      </c>
      <c r="D165" s="170">
        <v>44550</v>
      </c>
      <c r="E165" s="189" t="s">
        <v>339</v>
      </c>
      <c r="F165" s="131" t="str">
        <f>F164</f>
        <v>UNID.</v>
      </c>
      <c r="G165" s="131">
        <v>0</v>
      </c>
      <c r="H165" s="131">
        <v>10</v>
      </c>
      <c r="I165" s="131">
        <v>3</v>
      </c>
      <c r="J165" s="131">
        <f t="shared" si="90"/>
        <v>7</v>
      </c>
      <c r="K165" s="132">
        <v>3372.66</v>
      </c>
      <c r="L165" s="118">
        <f t="shared" si="91"/>
        <v>23608.62</v>
      </c>
      <c r="M165" s="118">
        <f t="shared" si="92"/>
        <v>4249.5515999999998</v>
      </c>
      <c r="N165" s="118">
        <f t="shared" si="93"/>
        <v>27858.171599999998</v>
      </c>
    </row>
    <row r="166" spans="2:34" ht="26.25" customHeight="1" x14ac:dyDescent="0.5">
      <c r="B166" s="125">
        <v>44550</v>
      </c>
      <c r="C166" s="128" t="s">
        <v>89</v>
      </c>
      <c r="D166" s="170">
        <v>44550</v>
      </c>
      <c r="E166" s="189" t="s">
        <v>340</v>
      </c>
      <c r="F166" s="131" t="str">
        <f>F165</f>
        <v>UNID.</v>
      </c>
      <c r="G166" s="131">
        <v>0</v>
      </c>
      <c r="H166" s="131">
        <v>10</v>
      </c>
      <c r="I166" s="131">
        <v>3</v>
      </c>
      <c r="J166" s="131">
        <f t="shared" si="90"/>
        <v>7</v>
      </c>
      <c r="K166" s="132">
        <v>3048.59</v>
      </c>
      <c r="L166" s="118">
        <f t="shared" si="91"/>
        <v>21340.13</v>
      </c>
      <c r="M166" s="118">
        <f t="shared" si="92"/>
        <v>3841.2233999999999</v>
      </c>
      <c r="N166" s="118">
        <f t="shared" si="93"/>
        <v>25181.3534</v>
      </c>
    </row>
    <row r="167" spans="2:34" ht="10.5" customHeight="1" x14ac:dyDescent="0.5">
      <c r="B167" s="125"/>
      <c r="C167" s="128"/>
      <c r="D167" s="170"/>
      <c r="E167" s="189"/>
      <c r="F167" s="131"/>
      <c r="G167" s="131"/>
      <c r="H167" s="131"/>
      <c r="I167" s="131"/>
      <c r="J167" s="131"/>
      <c r="K167" s="132"/>
      <c r="L167" s="118"/>
      <c r="M167" s="118"/>
      <c r="N167" s="118"/>
    </row>
    <row r="168" spans="2:34" ht="30" customHeight="1" x14ac:dyDescent="0.5">
      <c r="B168" s="125">
        <v>44423</v>
      </c>
      <c r="C168" s="128" t="s">
        <v>89</v>
      </c>
      <c r="D168" s="170">
        <v>44423</v>
      </c>
      <c r="E168" s="190" t="s">
        <v>427</v>
      </c>
      <c r="F168" s="131" t="s">
        <v>55</v>
      </c>
      <c r="G168" s="131">
        <v>0</v>
      </c>
      <c r="H168" s="131">
        <v>6</v>
      </c>
      <c r="I168" s="131">
        <v>3</v>
      </c>
      <c r="J168" s="131">
        <f>H168-I168</f>
        <v>3</v>
      </c>
      <c r="K168" s="132">
        <v>4237.29</v>
      </c>
      <c r="L168" s="118">
        <f t="shared" ref="L168" si="94">J168*K168</f>
        <v>12711.869999999999</v>
      </c>
      <c r="M168" s="118">
        <f t="shared" ref="M168" si="95">L168*18%</f>
        <v>2288.1365999999998</v>
      </c>
      <c r="N168" s="118">
        <f t="shared" ref="N168" si="96">L168+M168</f>
        <v>15000.006599999999</v>
      </c>
    </row>
    <row r="169" spans="2:34" ht="11.25" customHeight="1" x14ac:dyDescent="0.5">
      <c r="B169" s="144"/>
      <c r="C169" s="140"/>
      <c r="D169" s="231"/>
      <c r="E169" s="191"/>
      <c r="F169" s="144"/>
      <c r="G169" s="144"/>
      <c r="H169" s="144"/>
      <c r="I169" s="144"/>
      <c r="J169" s="144"/>
      <c r="K169" s="145"/>
      <c r="L169" s="145"/>
      <c r="M169" s="145"/>
      <c r="N169" s="145"/>
    </row>
    <row r="170" spans="2:34" ht="29.25" customHeight="1" x14ac:dyDescent="0.5">
      <c r="B170" s="125">
        <v>44550</v>
      </c>
      <c r="C170" s="128" t="s">
        <v>89</v>
      </c>
      <c r="D170" s="170">
        <v>44550</v>
      </c>
      <c r="E170" s="189" t="s">
        <v>308</v>
      </c>
      <c r="F170" s="131" t="s">
        <v>55</v>
      </c>
      <c r="G170" s="131">
        <v>0</v>
      </c>
      <c r="H170" s="131">
        <v>6</v>
      </c>
      <c r="I170" s="131">
        <v>5</v>
      </c>
      <c r="J170" s="131">
        <f>H170-I170</f>
        <v>1</v>
      </c>
      <c r="K170" s="132">
        <v>4349.84</v>
      </c>
      <c r="L170" s="118">
        <f t="shared" ref="L170:L172" si="97">J170*K170</f>
        <v>4349.84</v>
      </c>
      <c r="M170" s="118">
        <f t="shared" ref="M170:M172" si="98">L170*18%</f>
        <v>782.97119999999995</v>
      </c>
      <c r="N170" s="118">
        <f t="shared" ref="N170:N172" si="99">L170+M170</f>
        <v>5132.8112000000001</v>
      </c>
    </row>
    <row r="171" spans="2:34" ht="29.25" customHeight="1" x14ac:dyDescent="0.5">
      <c r="B171" s="125">
        <v>44550</v>
      </c>
      <c r="C171" s="128" t="s">
        <v>89</v>
      </c>
      <c r="D171" s="170">
        <v>44550</v>
      </c>
      <c r="E171" s="187" t="s">
        <v>309</v>
      </c>
      <c r="F171" s="144" t="s">
        <v>55</v>
      </c>
      <c r="G171" s="144">
        <v>0</v>
      </c>
      <c r="H171" s="131">
        <v>6</v>
      </c>
      <c r="I171" s="131">
        <v>4</v>
      </c>
      <c r="J171" s="131">
        <f>H171-I171</f>
        <v>2</v>
      </c>
      <c r="K171" s="132">
        <v>4284.17</v>
      </c>
      <c r="L171" s="118">
        <f t="shared" si="97"/>
        <v>8568.34</v>
      </c>
      <c r="M171" s="118">
        <f t="shared" si="98"/>
        <v>1542.3011999999999</v>
      </c>
      <c r="N171" s="118">
        <f t="shared" si="99"/>
        <v>10110.6412</v>
      </c>
    </row>
    <row r="172" spans="2:34" ht="30" customHeight="1" x14ac:dyDescent="0.5">
      <c r="B172" s="125">
        <v>44550</v>
      </c>
      <c r="C172" s="128" t="s">
        <v>89</v>
      </c>
      <c r="D172" s="170">
        <v>44550</v>
      </c>
      <c r="E172" s="189" t="s">
        <v>310</v>
      </c>
      <c r="F172" s="131" t="s">
        <v>55</v>
      </c>
      <c r="G172" s="131">
        <v>0</v>
      </c>
      <c r="H172" s="131">
        <v>6</v>
      </c>
      <c r="I172" s="131">
        <v>6</v>
      </c>
      <c r="J172" s="131">
        <f>H172-I172</f>
        <v>0</v>
      </c>
      <c r="K172" s="132">
        <v>4349.84</v>
      </c>
      <c r="L172" s="118">
        <f t="shared" si="97"/>
        <v>0</v>
      </c>
      <c r="M172" s="118">
        <f t="shared" si="98"/>
        <v>0</v>
      </c>
      <c r="N172" s="118">
        <f t="shared" si="99"/>
        <v>0</v>
      </c>
    </row>
    <row r="173" spans="2:34" ht="30" customHeight="1" x14ac:dyDescent="0.5">
      <c r="B173" s="125">
        <v>44550</v>
      </c>
      <c r="C173" s="128" t="s">
        <v>89</v>
      </c>
      <c r="D173" s="170">
        <v>44550</v>
      </c>
      <c r="E173" s="189" t="s">
        <v>311</v>
      </c>
      <c r="F173" s="131" t="s">
        <v>264</v>
      </c>
      <c r="G173" s="131">
        <v>0</v>
      </c>
      <c r="H173" s="131">
        <v>6</v>
      </c>
      <c r="I173" s="131">
        <v>6</v>
      </c>
      <c r="J173" s="131">
        <f t="shared" ref="J173" si="100">+H173-I173</f>
        <v>0</v>
      </c>
      <c r="K173" s="132">
        <v>4733.1400000000003</v>
      </c>
      <c r="L173" s="118">
        <f>J173*K173</f>
        <v>0</v>
      </c>
      <c r="M173" s="118">
        <f>L173*18%</f>
        <v>0</v>
      </c>
      <c r="N173" s="118">
        <f>L173+M173</f>
        <v>0</v>
      </c>
    </row>
    <row r="174" spans="2:34" ht="11.25" customHeight="1" x14ac:dyDescent="0.5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</row>
    <row r="175" spans="2:34" x14ac:dyDescent="0.5">
      <c r="B175" s="125">
        <v>44550</v>
      </c>
      <c r="C175" s="126" t="s">
        <v>344</v>
      </c>
      <c r="D175" s="116">
        <v>43217</v>
      </c>
      <c r="E175" s="186" t="s">
        <v>345</v>
      </c>
      <c r="F175" s="112" t="s">
        <v>55</v>
      </c>
      <c r="G175" s="112">
        <v>1</v>
      </c>
      <c r="H175" s="112">
        <v>0</v>
      </c>
      <c r="I175" s="112">
        <v>0</v>
      </c>
      <c r="J175" s="131">
        <f t="shared" ref="J175:J178" si="101">+H175-I175</f>
        <v>0</v>
      </c>
      <c r="K175" s="132">
        <v>3449.03</v>
      </c>
      <c r="L175" s="118">
        <f t="shared" ref="L175:L178" si="102">J175*K175</f>
        <v>0</v>
      </c>
      <c r="M175" s="118">
        <f t="shared" ref="M175:M178" si="103">L175*18%</f>
        <v>0</v>
      </c>
      <c r="N175" s="118">
        <f t="shared" ref="N175:N178" si="104">L175+M175</f>
        <v>0</v>
      </c>
    </row>
    <row r="176" spans="2:34" s="90" customFormat="1" x14ac:dyDescent="0.5">
      <c r="B176" s="125">
        <v>44550</v>
      </c>
      <c r="C176" s="140" t="s">
        <v>344</v>
      </c>
      <c r="D176" s="116">
        <v>43217</v>
      </c>
      <c r="E176" s="186" t="s">
        <v>347</v>
      </c>
      <c r="F176" s="112" t="s">
        <v>55</v>
      </c>
      <c r="G176" s="112">
        <v>0</v>
      </c>
      <c r="H176" s="144">
        <v>0</v>
      </c>
      <c r="I176" s="144">
        <v>0</v>
      </c>
      <c r="J176" s="131">
        <f t="shared" si="101"/>
        <v>0</v>
      </c>
      <c r="K176" s="132">
        <v>3449.03</v>
      </c>
      <c r="L176" s="118">
        <f t="shared" si="102"/>
        <v>0</v>
      </c>
      <c r="M176" s="118">
        <f t="shared" si="103"/>
        <v>0</v>
      </c>
      <c r="N176" s="118">
        <f t="shared" si="104"/>
        <v>0</v>
      </c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</row>
    <row r="177" spans="2:34" x14ac:dyDescent="0.5">
      <c r="B177" s="125">
        <v>44550</v>
      </c>
      <c r="C177" s="126" t="s">
        <v>344</v>
      </c>
      <c r="D177" s="116">
        <v>43217</v>
      </c>
      <c r="E177" s="186" t="s">
        <v>348</v>
      </c>
      <c r="F177" s="112" t="s">
        <v>55</v>
      </c>
      <c r="G177" s="112">
        <v>0</v>
      </c>
      <c r="H177" s="112">
        <v>0</v>
      </c>
      <c r="I177" s="112">
        <v>0</v>
      </c>
      <c r="J177" s="131">
        <f t="shared" si="101"/>
        <v>0</v>
      </c>
      <c r="K177" s="132">
        <v>3449.03</v>
      </c>
      <c r="L177" s="118">
        <f t="shared" si="102"/>
        <v>0</v>
      </c>
      <c r="M177" s="118">
        <f t="shared" si="103"/>
        <v>0</v>
      </c>
      <c r="N177" s="118">
        <f t="shared" si="104"/>
        <v>0</v>
      </c>
    </row>
    <row r="178" spans="2:34" x14ac:dyDescent="0.5">
      <c r="B178" s="125">
        <v>44550</v>
      </c>
      <c r="C178" s="126" t="s">
        <v>344</v>
      </c>
      <c r="D178" s="116">
        <v>43217</v>
      </c>
      <c r="E178" s="186" t="s">
        <v>346</v>
      </c>
      <c r="F178" s="112" t="s">
        <v>55</v>
      </c>
      <c r="G178" s="112">
        <v>0</v>
      </c>
      <c r="H178" s="112">
        <v>0</v>
      </c>
      <c r="I178" s="112">
        <v>0</v>
      </c>
      <c r="J178" s="131">
        <f t="shared" si="101"/>
        <v>0</v>
      </c>
      <c r="K178" s="132">
        <v>3449.03</v>
      </c>
      <c r="L178" s="118">
        <f t="shared" si="102"/>
        <v>0</v>
      </c>
      <c r="M178" s="118">
        <f t="shared" si="103"/>
        <v>0</v>
      </c>
      <c r="N178" s="118">
        <f t="shared" si="104"/>
        <v>0</v>
      </c>
    </row>
    <row r="179" spans="2:34" ht="11.25" customHeight="1" x14ac:dyDescent="0.5">
      <c r="B179" s="125"/>
      <c r="C179" s="126"/>
      <c r="D179" s="116"/>
      <c r="E179" s="186"/>
      <c r="F179" s="112"/>
      <c r="G179" s="112"/>
      <c r="H179" s="112"/>
      <c r="I179" s="112"/>
      <c r="J179" s="131"/>
      <c r="K179" s="132"/>
      <c r="L179" s="118"/>
      <c r="M179" s="118"/>
      <c r="N179" s="118"/>
    </row>
    <row r="180" spans="2:34" x14ac:dyDescent="0.5">
      <c r="B180" s="125">
        <v>44550</v>
      </c>
      <c r="C180" s="128" t="s">
        <v>89</v>
      </c>
      <c r="D180" s="116">
        <v>43217</v>
      </c>
      <c r="E180" s="191" t="s">
        <v>349</v>
      </c>
      <c r="F180" s="112" t="s">
        <v>55</v>
      </c>
      <c r="G180" s="112">
        <v>0</v>
      </c>
      <c r="H180" s="112">
        <v>0</v>
      </c>
      <c r="I180" s="112">
        <v>0</v>
      </c>
      <c r="J180" s="131">
        <f t="shared" ref="J180:J182" si="105">+H180-I180</f>
        <v>0</v>
      </c>
      <c r="K180" s="132">
        <v>3449.03</v>
      </c>
      <c r="L180" s="118">
        <f t="shared" ref="L180:L182" si="106">J180*K180</f>
        <v>0</v>
      </c>
      <c r="M180" s="118">
        <f t="shared" ref="M180:M182" si="107">L180*18%</f>
        <v>0</v>
      </c>
      <c r="N180" s="118">
        <f t="shared" ref="N180:N182" si="108">L180+M180</f>
        <v>0</v>
      </c>
    </row>
    <row r="181" spans="2:34" x14ac:dyDescent="0.5">
      <c r="B181" s="125">
        <v>44550</v>
      </c>
      <c r="C181" s="128" t="s">
        <v>89</v>
      </c>
      <c r="D181" s="116">
        <v>43217</v>
      </c>
      <c r="E181" s="191" t="s">
        <v>350</v>
      </c>
      <c r="F181" s="112" t="s">
        <v>55</v>
      </c>
      <c r="G181" s="112">
        <v>0</v>
      </c>
      <c r="H181" s="144">
        <v>0</v>
      </c>
      <c r="I181" s="144">
        <v>0</v>
      </c>
      <c r="J181" s="131">
        <f t="shared" si="105"/>
        <v>0</v>
      </c>
      <c r="K181" s="132">
        <v>3449.03</v>
      </c>
      <c r="L181" s="118">
        <f t="shared" si="106"/>
        <v>0</v>
      </c>
      <c r="M181" s="118">
        <f t="shared" si="107"/>
        <v>0</v>
      </c>
      <c r="N181" s="118">
        <f t="shared" si="108"/>
        <v>0</v>
      </c>
    </row>
    <row r="182" spans="2:34" s="90" customFormat="1" x14ac:dyDescent="0.5">
      <c r="B182" s="125">
        <v>44550</v>
      </c>
      <c r="C182" s="128" t="s">
        <v>89</v>
      </c>
      <c r="D182" s="116">
        <v>43217</v>
      </c>
      <c r="E182" s="191" t="s">
        <v>351</v>
      </c>
      <c r="F182" s="112" t="s">
        <v>55</v>
      </c>
      <c r="G182" s="112">
        <v>0</v>
      </c>
      <c r="H182" s="112">
        <v>0</v>
      </c>
      <c r="I182" s="112">
        <v>0</v>
      </c>
      <c r="J182" s="131">
        <f t="shared" si="105"/>
        <v>0</v>
      </c>
      <c r="K182" s="132">
        <v>3449.03</v>
      </c>
      <c r="L182" s="118">
        <f t="shared" si="106"/>
        <v>0</v>
      </c>
      <c r="M182" s="118">
        <f t="shared" si="107"/>
        <v>0</v>
      </c>
      <c r="N182" s="118">
        <f t="shared" si="108"/>
        <v>0</v>
      </c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</row>
    <row r="183" spans="2:34" s="90" customFormat="1" x14ac:dyDescent="0.5">
      <c r="B183" s="125">
        <v>44550</v>
      </c>
      <c r="C183" s="128" t="s">
        <v>89</v>
      </c>
      <c r="D183" s="116">
        <v>43217</v>
      </c>
      <c r="E183" s="191" t="s">
        <v>352</v>
      </c>
      <c r="F183" s="112" t="s">
        <v>55</v>
      </c>
      <c r="G183" s="112">
        <v>0</v>
      </c>
      <c r="H183" s="112">
        <v>0</v>
      </c>
      <c r="I183" s="112">
        <v>0</v>
      </c>
      <c r="J183" s="131">
        <f>+H183-I183</f>
        <v>0</v>
      </c>
      <c r="K183" s="132">
        <v>3449.03</v>
      </c>
      <c r="L183" s="118">
        <f>J183*K183</f>
        <v>0</v>
      </c>
      <c r="M183" s="118">
        <f>L183*18%</f>
        <v>0</v>
      </c>
      <c r="N183" s="118">
        <f>L183+M183</f>
        <v>0</v>
      </c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</row>
    <row r="184" spans="2:34" ht="10.5" customHeight="1" x14ac:dyDescent="0.5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</row>
    <row r="185" spans="2:34" x14ac:dyDescent="0.5">
      <c r="B185" s="125">
        <v>44550</v>
      </c>
      <c r="C185" s="128" t="s">
        <v>89</v>
      </c>
      <c r="D185" s="116">
        <v>43217</v>
      </c>
      <c r="E185" s="191" t="s">
        <v>353</v>
      </c>
      <c r="F185" s="112" t="s">
        <v>55</v>
      </c>
      <c r="G185" s="112">
        <v>0</v>
      </c>
      <c r="H185" s="112">
        <v>0</v>
      </c>
      <c r="I185" s="112">
        <v>0</v>
      </c>
      <c r="J185" s="131">
        <f t="shared" ref="J185:J188" si="109">+H185-I185</f>
        <v>0</v>
      </c>
      <c r="K185" s="132">
        <v>3449.03</v>
      </c>
      <c r="L185" s="118">
        <f t="shared" ref="L185:L188" si="110">J185*K185</f>
        <v>0</v>
      </c>
      <c r="M185" s="118">
        <f t="shared" ref="M185:M188" si="111">L185*18%</f>
        <v>0</v>
      </c>
      <c r="N185" s="118">
        <f t="shared" ref="N185:N188" si="112">L185+M185</f>
        <v>0</v>
      </c>
    </row>
    <row r="186" spans="2:34" x14ac:dyDescent="0.5">
      <c r="B186" s="125">
        <v>44550</v>
      </c>
      <c r="C186" s="128" t="s">
        <v>89</v>
      </c>
      <c r="D186" s="116">
        <v>43217</v>
      </c>
      <c r="E186" s="191" t="s">
        <v>354</v>
      </c>
      <c r="F186" s="112" t="s">
        <v>55</v>
      </c>
      <c r="G186" s="112">
        <v>1</v>
      </c>
      <c r="H186" s="144">
        <v>1</v>
      </c>
      <c r="I186" s="144">
        <v>1</v>
      </c>
      <c r="J186" s="131">
        <f t="shared" si="109"/>
        <v>0</v>
      </c>
      <c r="K186" s="132">
        <v>3449.03</v>
      </c>
      <c r="L186" s="118">
        <f t="shared" si="110"/>
        <v>0</v>
      </c>
      <c r="M186" s="118">
        <f t="shared" si="111"/>
        <v>0</v>
      </c>
      <c r="N186" s="118">
        <f t="shared" si="112"/>
        <v>0</v>
      </c>
    </row>
    <row r="187" spans="2:34" s="97" customFormat="1" x14ac:dyDescent="0.5">
      <c r="B187" s="125">
        <v>44550</v>
      </c>
      <c r="C187" s="128" t="s">
        <v>89</v>
      </c>
      <c r="D187" s="116">
        <v>43217</v>
      </c>
      <c r="E187" s="191" t="s">
        <v>355</v>
      </c>
      <c r="F187" s="112" t="s">
        <v>55</v>
      </c>
      <c r="G187" s="112">
        <v>2</v>
      </c>
      <c r="H187" s="112">
        <v>2</v>
      </c>
      <c r="I187" s="112">
        <v>2</v>
      </c>
      <c r="J187" s="131">
        <f t="shared" si="109"/>
        <v>0</v>
      </c>
      <c r="K187" s="132">
        <v>3449.03</v>
      </c>
      <c r="L187" s="118">
        <f t="shared" si="110"/>
        <v>0</v>
      </c>
      <c r="M187" s="118">
        <f t="shared" si="111"/>
        <v>0</v>
      </c>
      <c r="N187" s="118">
        <f t="shared" si="112"/>
        <v>0</v>
      </c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</row>
    <row r="188" spans="2:34" s="97" customFormat="1" x14ac:dyDescent="0.5">
      <c r="B188" s="125">
        <v>44550</v>
      </c>
      <c r="C188" s="128" t="s">
        <v>89</v>
      </c>
      <c r="D188" s="116">
        <v>43217</v>
      </c>
      <c r="E188" s="191" t="s">
        <v>356</v>
      </c>
      <c r="F188" s="112" t="s">
        <v>55</v>
      </c>
      <c r="G188" s="112">
        <v>0</v>
      </c>
      <c r="H188" s="112">
        <v>0</v>
      </c>
      <c r="I188" s="112">
        <v>0</v>
      </c>
      <c r="J188" s="131">
        <f t="shared" si="109"/>
        <v>0</v>
      </c>
      <c r="K188" s="132">
        <v>3449.03</v>
      </c>
      <c r="L188" s="118">
        <f t="shared" si="110"/>
        <v>0</v>
      </c>
      <c r="M188" s="118">
        <f t="shared" si="111"/>
        <v>0</v>
      </c>
      <c r="N188" s="118">
        <f t="shared" si="112"/>
        <v>0</v>
      </c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</row>
    <row r="189" spans="2:34" s="97" customFormat="1" ht="10.5" customHeight="1" x14ac:dyDescent="0.5">
      <c r="B189" s="125"/>
      <c r="C189" s="128"/>
      <c r="D189" s="116"/>
      <c r="E189" s="191"/>
      <c r="F189" s="112"/>
      <c r="G189" s="112"/>
      <c r="H189" s="112"/>
      <c r="I189" s="112"/>
      <c r="J189" s="131"/>
      <c r="K189" s="132"/>
      <c r="L189" s="118"/>
      <c r="M189" s="118"/>
      <c r="N189" s="118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</row>
    <row r="190" spans="2:34" s="97" customFormat="1" x14ac:dyDescent="0.5">
      <c r="B190" s="125">
        <v>44550</v>
      </c>
      <c r="C190" s="128" t="s">
        <v>89</v>
      </c>
      <c r="D190" s="116">
        <v>43217</v>
      </c>
      <c r="E190" s="191" t="s">
        <v>357</v>
      </c>
      <c r="F190" s="112" t="s">
        <v>55</v>
      </c>
      <c r="G190" s="112">
        <v>1</v>
      </c>
      <c r="H190" s="112">
        <v>0</v>
      </c>
      <c r="I190" s="112">
        <v>0</v>
      </c>
      <c r="J190" s="131">
        <f t="shared" ref="J190:J192" si="113">+H190-I190</f>
        <v>0</v>
      </c>
      <c r="K190" s="132">
        <v>3449.03</v>
      </c>
      <c r="L190" s="118">
        <f t="shared" ref="L190:L192" si="114">J190*K190</f>
        <v>0</v>
      </c>
      <c r="M190" s="118">
        <f t="shared" ref="M190:M192" si="115">L190*18%</f>
        <v>0</v>
      </c>
      <c r="N190" s="118">
        <f t="shared" ref="N190:N192" si="116">L190+M190</f>
        <v>0</v>
      </c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</row>
    <row r="191" spans="2:34" s="97" customFormat="1" x14ac:dyDescent="0.5">
      <c r="B191" s="125">
        <v>44550</v>
      </c>
      <c r="C191" s="128" t="s">
        <v>89</v>
      </c>
      <c r="D191" s="116">
        <v>43217</v>
      </c>
      <c r="E191" s="191" t="s">
        <v>358</v>
      </c>
      <c r="F191" s="112" t="s">
        <v>55</v>
      </c>
      <c r="G191" s="112">
        <v>3</v>
      </c>
      <c r="H191" s="144">
        <v>3</v>
      </c>
      <c r="I191" s="144">
        <v>0</v>
      </c>
      <c r="J191" s="131">
        <f t="shared" si="113"/>
        <v>3</v>
      </c>
      <c r="K191" s="132">
        <v>3449.03</v>
      </c>
      <c r="L191" s="118">
        <f t="shared" si="114"/>
        <v>10347.09</v>
      </c>
      <c r="M191" s="118">
        <f t="shared" si="115"/>
        <v>1862.4762000000001</v>
      </c>
      <c r="N191" s="118">
        <f t="shared" si="116"/>
        <v>12209.566200000001</v>
      </c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</row>
    <row r="192" spans="2:34" s="90" customFormat="1" x14ac:dyDescent="0.5">
      <c r="B192" s="125">
        <v>44550</v>
      </c>
      <c r="C192" s="128" t="s">
        <v>89</v>
      </c>
      <c r="D192" s="116">
        <v>43217</v>
      </c>
      <c r="E192" s="191" t="s">
        <v>359</v>
      </c>
      <c r="F192" s="112" t="s">
        <v>55</v>
      </c>
      <c r="G192" s="112">
        <v>0</v>
      </c>
      <c r="H192" s="112">
        <v>0</v>
      </c>
      <c r="I192" s="112">
        <v>0</v>
      </c>
      <c r="J192" s="131">
        <f t="shared" si="113"/>
        <v>0</v>
      </c>
      <c r="K192" s="132">
        <v>3449.03</v>
      </c>
      <c r="L192" s="118">
        <f t="shared" si="114"/>
        <v>0</v>
      </c>
      <c r="M192" s="118">
        <f t="shared" si="115"/>
        <v>0</v>
      </c>
      <c r="N192" s="118">
        <f t="shared" si="116"/>
        <v>0</v>
      </c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</row>
    <row r="193" spans="2:34" s="90" customFormat="1" x14ac:dyDescent="0.5">
      <c r="B193" s="125">
        <v>44550</v>
      </c>
      <c r="C193" s="128" t="s">
        <v>89</v>
      </c>
      <c r="D193" s="116">
        <v>43217</v>
      </c>
      <c r="E193" s="191" t="s">
        <v>360</v>
      </c>
      <c r="F193" s="112" t="s">
        <v>55</v>
      </c>
      <c r="G193" s="112">
        <v>4</v>
      </c>
      <c r="H193" s="112">
        <v>4</v>
      </c>
      <c r="I193" s="112">
        <v>0</v>
      </c>
      <c r="J193" s="131">
        <f>+H193-I193</f>
        <v>4</v>
      </c>
      <c r="K193" s="132">
        <v>3449.03</v>
      </c>
      <c r="L193" s="118">
        <f>J193*K193</f>
        <v>13796.12</v>
      </c>
      <c r="M193" s="118">
        <f>L193*18%</f>
        <v>2483.3016000000002</v>
      </c>
      <c r="N193" s="118">
        <f>L193+M193</f>
        <v>16279.421600000001</v>
      </c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</row>
    <row r="194" spans="2:34" s="97" customFormat="1" ht="11.25" customHeight="1" x14ac:dyDescent="0.5"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2:34" s="97" customFormat="1" ht="32.25" customHeight="1" x14ac:dyDescent="0.5">
      <c r="B195" s="125">
        <v>44550</v>
      </c>
      <c r="C195" s="126" t="s">
        <v>93</v>
      </c>
      <c r="D195" s="116" t="s">
        <v>87</v>
      </c>
      <c r="E195" s="191" t="s">
        <v>367</v>
      </c>
      <c r="F195" s="112" t="s">
        <v>55</v>
      </c>
      <c r="G195" s="112">
        <v>1</v>
      </c>
      <c r="H195" s="112">
        <v>1</v>
      </c>
      <c r="I195" s="112">
        <v>0</v>
      </c>
      <c r="J195" s="112">
        <f t="shared" ref="J195:J198" si="117">H195-I195</f>
        <v>1</v>
      </c>
      <c r="K195" s="118">
        <v>1570</v>
      </c>
      <c r="L195" s="118">
        <f t="shared" ref="L195:L198" si="118">J195*K195</f>
        <v>1570</v>
      </c>
      <c r="M195" s="118">
        <f t="shared" ref="M195:M208" si="119">L195*18%</f>
        <v>282.59999999999997</v>
      </c>
      <c r="N195" s="118">
        <f t="shared" ref="N195:N198" si="120">L195+M195</f>
        <v>1852.6</v>
      </c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97" customFormat="1" ht="29.25" customHeight="1" x14ac:dyDescent="0.5">
      <c r="B196" s="125">
        <v>44550</v>
      </c>
      <c r="C196" s="126" t="s">
        <v>94</v>
      </c>
      <c r="D196" s="116" t="s">
        <v>87</v>
      </c>
      <c r="E196" s="191" t="s">
        <v>368</v>
      </c>
      <c r="F196" s="112" t="s">
        <v>55</v>
      </c>
      <c r="G196" s="112">
        <v>1</v>
      </c>
      <c r="H196" s="112">
        <v>1</v>
      </c>
      <c r="I196" s="112">
        <v>0</v>
      </c>
      <c r="J196" s="112">
        <f t="shared" si="117"/>
        <v>1</v>
      </c>
      <c r="K196" s="118">
        <v>1840</v>
      </c>
      <c r="L196" s="118">
        <f t="shared" si="118"/>
        <v>1840</v>
      </c>
      <c r="M196" s="118">
        <f t="shared" si="119"/>
        <v>331.2</v>
      </c>
      <c r="N196" s="118">
        <f t="shared" si="120"/>
        <v>2171.1999999999998</v>
      </c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2:34" s="97" customFormat="1" ht="30" customHeight="1" x14ac:dyDescent="0.5">
      <c r="B197" s="125">
        <v>44550</v>
      </c>
      <c r="C197" s="126" t="s">
        <v>93</v>
      </c>
      <c r="D197" s="116" t="s">
        <v>87</v>
      </c>
      <c r="E197" s="191" t="s">
        <v>369</v>
      </c>
      <c r="F197" s="112" t="s">
        <v>55</v>
      </c>
      <c r="G197" s="112">
        <v>0</v>
      </c>
      <c r="H197" s="112">
        <v>0</v>
      </c>
      <c r="I197" s="112">
        <v>0</v>
      </c>
      <c r="J197" s="112">
        <f t="shared" si="117"/>
        <v>0</v>
      </c>
      <c r="K197" s="118">
        <v>1570</v>
      </c>
      <c r="L197" s="118">
        <f t="shared" si="118"/>
        <v>0</v>
      </c>
      <c r="M197" s="118">
        <f t="shared" si="119"/>
        <v>0</v>
      </c>
      <c r="N197" s="118">
        <f t="shared" si="120"/>
        <v>0</v>
      </c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97" customFormat="1" ht="32.25" customHeight="1" x14ac:dyDescent="0.5">
      <c r="B198" s="125">
        <v>44550</v>
      </c>
      <c r="C198" s="126" t="s">
        <v>94</v>
      </c>
      <c r="D198" s="116" t="s">
        <v>87</v>
      </c>
      <c r="E198" s="191" t="s">
        <v>370</v>
      </c>
      <c r="F198" s="112" t="s">
        <v>55</v>
      </c>
      <c r="G198" s="112">
        <v>1</v>
      </c>
      <c r="H198" s="112">
        <v>1</v>
      </c>
      <c r="I198" s="112">
        <v>0</v>
      </c>
      <c r="J198" s="112">
        <f t="shared" si="117"/>
        <v>1</v>
      </c>
      <c r="K198" s="118">
        <v>1840</v>
      </c>
      <c r="L198" s="118">
        <f t="shared" si="118"/>
        <v>1840</v>
      </c>
      <c r="M198" s="118">
        <f t="shared" si="119"/>
        <v>331.2</v>
      </c>
      <c r="N198" s="118">
        <f t="shared" si="120"/>
        <v>2171.1999999999998</v>
      </c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</row>
    <row r="199" spans="2:34" s="97" customFormat="1" ht="10.5" customHeight="1" x14ac:dyDescent="0.5">
      <c r="B199" s="125"/>
      <c r="C199" s="126"/>
      <c r="D199" s="116"/>
      <c r="E199" s="191"/>
      <c r="F199" s="112"/>
      <c r="G199" s="112"/>
      <c r="H199" s="112"/>
      <c r="I199" s="112"/>
      <c r="J199" s="112"/>
      <c r="K199" s="118"/>
      <c r="L199" s="118"/>
      <c r="M199" s="118"/>
      <c r="N199" s="118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</row>
    <row r="200" spans="2:34" s="97" customFormat="1" ht="35.25" customHeight="1" x14ac:dyDescent="0.5">
      <c r="B200" s="125">
        <v>44550</v>
      </c>
      <c r="C200" s="126" t="s">
        <v>93</v>
      </c>
      <c r="D200" s="116" t="s">
        <v>87</v>
      </c>
      <c r="E200" s="191" t="s">
        <v>371</v>
      </c>
      <c r="F200" s="112" t="s">
        <v>55</v>
      </c>
      <c r="G200" s="112">
        <v>4</v>
      </c>
      <c r="H200" s="112">
        <v>17</v>
      </c>
      <c r="I200" s="112">
        <v>0</v>
      </c>
      <c r="J200" s="112">
        <f t="shared" ref="J200:J203" si="121">H200-I200</f>
        <v>17</v>
      </c>
      <c r="K200" s="118">
        <v>1570</v>
      </c>
      <c r="L200" s="118">
        <f t="shared" ref="L200:L203" si="122">J200*K200</f>
        <v>26690</v>
      </c>
      <c r="M200" s="118">
        <f t="shared" si="119"/>
        <v>4804.2</v>
      </c>
      <c r="N200" s="118">
        <f t="shared" ref="N200:N203" si="123">L200+M200</f>
        <v>31494.2</v>
      </c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</row>
    <row r="201" spans="2:34" s="97" customFormat="1" ht="35.25" customHeight="1" x14ac:dyDescent="0.5">
      <c r="B201" s="125">
        <v>44550</v>
      </c>
      <c r="C201" s="126" t="s">
        <v>94</v>
      </c>
      <c r="D201" s="116" t="s">
        <v>87</v>
      </c>
      <c r="E201" s="191" t="s">
        <v>372</v>
      </c>
      <c r="F201" s="112" t="s">
        <v>55</v>
      </c>
      <c r="G201" s="112">
        <v>5</v>
      </c>
      <c r="H201" s="112">
        <v>18</v>
      </c>
      <c r="I201" s="112">
        <v>0</v>
      </c>
      <c r="J201" s="112">
        <f t="shared" si="121"/>
        <v>18</v>
      </c>
      <c r="K201" s="118">
        <v>1840</v>
      </c>
      <c r="L201" s="118">
        <f t="shared" si="122"/>
        <v>33120</v>
      </c>
      <c r="M201" s="118">
        <f t="shared" si="119"/>
        <v>5961.5999999999995</v>
      </c>
      <c r="N201" s="118">
        <f t="shared" si="123"/>
        <v>39081.599999999999</v>
      </c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</row>
    <row r="202" spans="2:34" s="90" customFormat="1" ht="33.75" customHeight="1" x14ac:dyDescent="0.5">
      <c r="B202" s="125">
        <v>44550</v>
      </c>
      <c r="C202" s="126" t="s">
        <v>93</v>
      </c>
      <c r="D202" s="116" t="s">
        <v>87</v>
      </c>
      <c r="E202" s="191" t="s">
        <v>373</v>
      </c>
      <c r="F202" s="112" t="s">
        <v>55</v>
      </c>
      <c r="G202" s="112">
        <v>5</v>
      </c>
      <c r="H202" s="112">
        <v>17</v>
      </c>
      <c r="I202" s="112">
        <v>1</v>
      </c>
      <c r="J202" s="112">
        <f t="shared" si="121"/>
        <v>16</v>
      </c>
      <c r="K202" s="118">
        <v>1570</v>
      </c>
      <c r="L202" s="118">
        <f t="shared" si="122"/>
        <v>25120</v>
      </c>
      <c r="M202" s="118">
        <f t="shared" si="119"/>
        <v>4521.5999999999995</v>
      </c>
      <c r="N202" s="118">
        <f t="shared" si="123"/>
        <v>29641.599999999999</v>
      </c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</row>
    <row r="203" spans="2:34" ht="33.75" customHeight="1" x14ac:dyDescent="0.5">
      <c r="B203" s="125">
        <v>44550</v>
      </c>
      <c r="C203" s="126" t="s">
        <v>94</v>
      </c>
      <c r="D203" s="116" t="s">
        <v>87</v>
      </c>
      <c r="E203" s="191" t="s">
        <v>374</v>
      </c>
      <c r="F203" s="112" t="s">
        <v>55</v>
      </c>
      <c r="G203" s="112">
        <v>4</v>
      </c>
      <c r="H203" s="112">
        <v>15</v>
      </c>
      <c r="I203" s="112">
        <v>0</v>
      </c>
      <c r="J203" s="112">
        <f t="shared" si="121"/>
        <v>15</v>
      </c>
      <c r="K203" s="118">
        <v>1840</v>
      </c>
      <c r="L203" s="118">
        <f t="shared" si="122"/>
        <v>27600</v>
      </c>
      <c r="M203" s="118">
        <f t="shared" si="119"/>
        <v>4968</v>
      </c>
      <c r="N203" s="118">
        <f t="shared" si="123"/>
        <v>32568</v>
      </c>
    </row>
    <row r="204" spans="2:34" ht="10.5" customHeight="1" x14ac:dyDescent="0.5">
      <c r="B204" s="125"/>
      <c r="C204" s="126"/>
      <c r="D204" s="116"/>
      <c r="E204" s="191"/>
      <c r="F204" s="112"/>
      <c r="G204" s="112"/>
      <c r="H204" s="112"/>
      <c r="I204" s="112"/>
      <c r="J204" s="112"/>
      <c r="K204" s="118"/>
      <c r="L204" s="118"/>
      <c r="M204" s="118"/>
      <c r="N204" s="118"/>
    </row>
    <row r="205" spans="2:34" ht="35.25" customHeight="1" x14ac:dyDescent="0.5">
      <c r="B205" s="125">
        <v>44550</v>
      </c>
      <c r="C205" s="126" t="s">
        <v>93</v>
      </c>
      <c r="D205" s="116" t="s">
        <v>87</v>
      </c>
      <c r="E205" s="191" t="s">
        <v>375</v>
      </c>
      <c r="F205" s="112" t="s">
        <v>55</v>
      </c>
      <c r="G205" s="112">
        <v>0</v>
      </c>
      <c r="H205" s="112">
        <v>24</v>
      </c>
      <c r="I205" s="112">
        <v>0</v>
      </c>
      <c r="J205" s="112">
        <f t="shared" ref="J205:J208" si="124">H205-I205</f>
        <v>24</v>
      </c>
      <c r="K205" s="118">
        <v>1570</v>
      </c>
      <c r="L205" s="118">
        <f t="shared" ref="L205:L208" si="125">J205*K205</f>
        <v>37680</v>
      </c>
      <c r="M205" s="118">
        <f t="shared" si="119"/>
        <v>6782.4</v>
      </c>
      <c r="N205" s="118">
        <f t="shared" ref="N205:N208" si="126">L205+M205</f>
        <v>44462.400000000001</v>
      </c>
    </row>
    <row r="206" spans="2:34" ht="34.5" customHeight="1" x14ac:dyDescent="0.5">
      <c r="B206" s="125">
        <v>44550</v>
      </c>
      <c r="C206" s="126" t="s">
        <v>94</v>
      </c>
      <c r="D206" s="116" t="s">
        <v>87</v>
      </c>
      <c r="E206" s="191" t="s">
        <v>376</v>
      </c>
      <c r="F206" s="112" t="s">
        <v>55</v>
      </c>
      <c r="G206" s="112">
        <v>0</v>
      </c>
      <c r="H206" s="112">
        <v>25</v>
      </c>
      <c r="I206" s="112">
        <v>0</v>
      </c>
      <c r="J206" s="112">
        <f t="shared" si="124"/>
        <v>25</v>
      </c>
      <c r="K206" s="118">
        <v>1840</v>
      </c>
      <c r="L206" s="118">
        <f t="shared" si="125"/>
        <v>46000</v>
      </c>
      <c r="M206" s="118">
        <f t="shared" si="119"/>
        <v>8280</v>
      </c>
      <c r="N206" s="118">
        <f t="shared" si="126"/>
        <v>54280</v>
      </c>
    </row>
    <row r="207" spans="2:34" ht="35.25" customHeight="1" x14ac:dyDescent="0.5">
      <c r="B207" s="125">
        <v>44550</v>
      </c>
      <c r="C207" s="126" t="s">
        <v>93</v>
      </c>
      <c r="D207" s="116" t="s">
        <v>87</v>
      </c>
      <c r="E207" s="191" t="s">
        <v>377</v>
      </c>
      <c r="F207" s="112" t="s">
        <v>55</v>
      </c>
      <c r="G207" s="112">
        <v>1</v>
      </c>
      <c r="H207" s="112">
        <v>27</v>
      </c>
      <c r="I207" s="112">
        <v>0</v>
      </c>
      <c r="J207" s="112">
        <f t="shared" si="124"/>
        <v>27</v>
      </c>
      <c r="K207" s="118">
        <v>1570</v>
      </c>
      <c r="L207" s="118">
        <f t="shared" si="125"/>
        <v>42390</v>
      </c>
      <c r="M207" s="118">
        <f t="shared" si="119"/>
        <v>7630.2</v>
      </c>
      <c r="N207" s="118">
        <f t="shared" si="126"/>
        <v>50020.2</v>
      </c>
    </row>
    <row r="208" spans="2:34" ht="35.25" customHeight="1" x14ac:dyDescent="0.5">
      <c r="B208" s="125">
        <v>44550</v>
      </c>
      <c r="C208" s="126" t="s">
        <v>94</v>
      </c>
      <c r="D208" s="116" t="s">
        <v>87</v>
      </c>
      <c r="E208" s="191" t="s">
        <v>378</v>
      </c>
      <c r="F208" s="112" t="s">
        <v>55</v>
      </c>
      <c r="G208" s="112">
        <v>0</v>
      </c>
      <c r="H208" s="112">
        <v>25</v>
      </c>
      <c r="I208" s="112">
        <v>0</v>
      </c>
      <c r="J208" s="112">
        <f t="shared" si="124"/>
        <v>25</v>
      </c>
      <c r="K208" s="118">
        <v>1840</v>
      </c>
      <c r="L208" s="118">
        <f t="shared" si="125"/>
        <v>46000</v>
      </c>
      <c r="M208" s="118">
        <f t="shared" si="119"/>
        <v>8280</v>
      </c>
      <c r="N208" s="118">
        <f t="shared" si="126"/>
        <v>54280</v>
      </c>
    </row>
    <row r="209" spans="2:19" ht="30" customHeight="1" x14ac:dyDescent="0.5">
      <c r="B209" s="192"/>
      <c r="C209" s="134"/>
      <c r="D209" s="244" t="s">
        <v>138</v>
      </c>
      <c r="E209" s="245"/>
      <c r="F209" s="114"/>
      <c r="G209" s="114"/>
      <c r="H209" s="113"/>
      <c r="I209" s="113"/>
      <c r="J209" s="114"/>
      <c r="K209" s="136"/>
      <c r="L209" s="137"/>
      <c r="M209" s="137"/>
      <c r="N209" s="193">
        <f>SUM(N210:N239)</f>
        <v>91279.973800000007</v>
      </c>
    </row>
    <row r="210" spans="2:19" ht="33.75" customHeight="1" x14ac:dyDescent="0.5">
      <c r="B210" s="125">
        <v>43047</v>
      </c>
      <c r="C210" s="126" t="s">
        <v>51</v>
      </c>
      <c r="D210" s="116">
        <v>43047</v>
      </c>
      <c r="E210" s="117" t="s">
        <v>23</v>
      </c>
      <c r="F210" s="112" t="s">
        <v>55</v>
      </c>
      <c r="G210" s="112">
        <v>3</v>
      </c>
      <c r="H210" s="112">
        <v>15</v>
      </c>
      <c r="I210" s="112">
        <v>15</v>
      </c>
      <c r="J210" s="106">
        <f t="shared" ref="J210" si="127">H210-I210</f>
        <v>0</v>
      </c>
      <c r="K210" s="118">
        <v>60</v>
      </c>
      <c r="L210" s="107">
        <f>J210*K210</f>
        <v>0</v>
      </c>
      <c r="M210" s="118">
        <f>L210*18%</f>
        <v>0</v>
      </c>
      <c r="N210" s="107">
        <f>L210+M210</f>
        <v>0</v>
      </c>
    </row>
    <row r="211" spans="2:19" ht="33.75" customHeight="1" x14ac:dyDescent="0.5">
      <c r="B211" s="125">
        <v>45006</v>
      </c>
      <c r="C211" s="103" t="s">
        <v>95</v>
      </c>
      <c r="D211" s="125">
        <v>45006</v>
      </c>
      <c r="E211" s="105" t="s">
        <v>437</v>
      </c>
      <c r="F211" s="106" t="s">
        <v>55</v>
      </c>
      <c r="G211" s="106"/>
      <c r="H211" s="112">
        <v>100</v>
      </c>
      <c r="I211" s="112">
        <v>63</v>
      </c>
      <c r="J211" s="106">
        <f t="shared" ref="J211" si="128">H211-I211</f>
        <v>37</v>
      </c>
      <c r="K211" s="118">
        <v>114.28</v>
      </c>
      <c r="L211" s="107">
        <f>J211*K211</f>
        <v>4228.3599999999997</v>
      </c>
      <c r="M211" s="118">
        <f>L211*18%</f>
        <v>761.10479999999995</v>
      </c>
      <c r="N211" s="107">
        <f>L211+M211</f>
        <v>4989.4647999999997</v>
      </c>
    </row>
    <row r="212" spans="2:19" ht="39" customHeight="1" x14ac:dyDescent="0.5">
      <c r="B212" s="125" t="s">
        <v>219</v>
      </c>
      <c r="C212" s="103" t="s">
        <v>95</v>
      </c>
      <c r="D212" s="116" t="s">
        <v>216</v>
      </c>
      <c r="E212" s="105" t="s">
        <v>24</v>
      </c>
      <c r="F212" s="106" t="s">
        <v>55</v>
      </c>
      <c r="G212" s="106">
        <v>0</v>
      </c>
      <c r="H212" s="106">
        <v>100</v>
      </c>
      <c r="I212" s="106">
        <v>34</v>
      </c>
      <c r="J212" s="106">
        <f t="shared" ref="J212:J223" si="129">H212-I212</f>
        <v>66</v>
      </c>
      <c r="K212" s="107">
        <v>74</v>
      </c>
      <c r="L212" s="107">
        <f t="shared" ref="L212:L239" si="130">J212*K212</f>
        <v>4884</v>
      </c>
      <c r="M212" s="107">
        <f t="shared" ref="M212:M239" si="131">L212*18%</f>
        <v>879.12</v>
      </c>
      <c r="N212" s="107">
        <f t="shared" ref="N212:N239" si="132">L212+M212</f>
        <v>5763.12</v>
      </c>
    </row>
    <row r="213" spans="2:19" ht="33.75" customHeight="1" x14ac:dyDescent="0.5">
      <c r="B213" s="125" t="s">
        <v>216</v>
      </c>
      <c r="C213" s="126" t="s">
        <v>96</v>
      </c>
      <c r="D213" s="116">
        <v>44743</v>
      </c>
      <c r="E213" s="117" t="s">
        <v>66</v>
      </c>
      <c r="F213" s="112" t="s">
        <v>55</v>
      </c>
      <c r="G213" s="112">
        <v>10</v>
      </c>
      <c r="H213" s="112">
        <v>8</v>
      </c>
      <c r="I213" s="112">
        <v>0</v>
      </c>
      <c r="J213" s="106">
        <f t="shared" si="129"/>
        <v>8</v>
      </c>
      <c r="K213" s="118">
        <v>87</v>
      </c>
      <c r="L213" s="107">
        <f t="shared" si="130"/>
        <v>696</v>
      </c>
      <c r="M213" s="107">
        <f t="shared" si="131"/>
        <v>125.28</v>
      </c>
      <c r="N213" s="107">
        <f t="shared" si="132"/>
        <v>821.28</v>
      </c>
    </row>
    <row r="214" spans="2:19" ht="32.25" customHeight="1" x14ac:dyDescent="0.5">
      <c r="B214" s="125" t="s">
        <v>216</v>
      </c>
      <c r="C214" s="126" t="s">
        <v>97</v>
      </c>
      <c r="D214" s="116" t="s">
        <v>216</v>
      </c>
      <c r="E214" s="117" t="s">
        <v>67</v>
      </c>
      <c r="F214" s="112" t="s">
        <v>55</v>
      </c>
      <c r="G214" s="112">
        <v>0</v>
      </c>
      <c r="H214" s="112">
        <v>4</v>
      </c>
      <c r="I214" s="112">
        <v>2</v>
      </c>
      <c r="J214" s="106">
        <f t="shared" si="129"/>
        <v>2</v>
      </c>
      <c r="K214" s="118">
        <v>7500</v>
      </c>
      <c r="L214" s="118">
        <f t="shared" si="130"/>
        <v>15000</v>
      </c>
      <c r="M214" s="118">
        <f t="shared" si="131"/>
        <v>2700</v>
      </c>
      <c r="N214" s="118">
        <f t="shared" si="132"/>
        <v>17700</v>
      </c>
    </row>
    <row r="215" spans="2:19" x14ac:dyDescent="0.5">
      <c r="B215" s="125">
        <v>44517</v>
      </c>
      <c r="C215" s="126" t="s">
        <v>98</v>
      </c>
      <c r="D215" s="104">
        <v>44760</v>
      </c>
      <c r="E215" s="117" t="s">
        <v>69</v>
      </c>
      <c r="F215" s="112" t="s">
        <v>55</v>
      </c>
      <c r="G215" s="112">
        <v>6</v>
      </c>
      <c r="H215" s="112">
        <v>10</v>
      </c>
      <c r="I215" s="112">
        <v>0</v>
      </c>
      <c r="J215" s="106">
        <f t="shared" si="129"/>
        <v>10</v>
      </c>
      <c r="K215" s="118">
        <v>127</v>
      </c>
      <c r="L215" s="107">
        <f t="shared" si="130"/>
        <v>1270</v>
      </c>
      <c r="M215" s="107">
        <f t="shared" si="131"/>
        <v>228.6</v>
      </c>
      <c r="N215" s="107">
        <f t="shared" si="132"/>
        <v>1498.6</v>
      </c>
    </row>
    <row r="216" spans="2:19" ht="35.25" customHeight="1" x14ac:dyDescent="0.5">
      <c r="B216" s="102">
        <v>44760</v>
      </c>
      <c r="C216" s="126" t="s">
        <v>416</v>
      </c>
      <c r="D216" s="104">
        <v>44760</v>
      </c>
      <c r="E216" s="117" t="s">
        <v>417</v>
      </c>
      <c r="F216" s="112" t="s">
        <v>55</v>
      </c>
      <c r="G216" s="112"/>
      <c r="H216" s="112">
        <v>2</v>
      </c>
      <c r="I216" s="112">
        <v>0</v>
      </c>
      <c r="J216" s="106">
        <f t="shared" ref="J216" si="133">H216-I216</f>
        <v>2</v>
      </c>
      <c r="K216" s="118">
        <v>522</v>
      </c>
      <c r="L216" s="107">
        <f t="shared" ref="L216" si="134">J216*K216</f>
        <v>1044</v>
      </c>
      <c r="M216" s="107">
        <f t="shared" ref="M216" si="135">L216*18%</f>
        <v>187.92</v>
      </c>
      <c r="N216" s="107">
        <f t="shared" ref="N216" si="136">L216+M216</f>
        <v>1231.92</v>
      </c>
    </row>
    <row r="217" spans="2:19" ht="35.25" customHeight="1" x14ac:dyDescent="0.5">
      <c r="B217" s="125" t="s">
        <v>216</v>
      </c>
      <c r="C217" s="126" t="s">
        <v>99</v>
      </c>
      <c r="D217" s="104">
        <v>44760</v>
      </c>
      <c r="E217" s="117" t="s">
        <v>454</v>
      </c>
      <c r="F217" s="112" t="s">
        <v>25</v>
      </c>
      <c r="G217" s="112">
        <v>6</v>
      </c>
      <c r="H217" s="112">
        <v>7</v>
      </c>
      <c r="I217" s="112">
        <v>0</v>
      </c>
      <c r="J217" s="106">
        <f t="shared" si="129"/>
        <v>7</v>
      </c>
      <c r="K217" s="118">
        <v>139.83000000000001</v>
      </c>
      <c r="L217" s="107">
        <f t="shared" si="130"/>
        <v>978.81000000000006</v>
      </c>
      <c r="M217" s="107">
        <f t="shared" si="131"/>
        <v>176.1858</v>
      </c>
      <c r="N217" s="107">
        <f t="shared" si="132"/>
        <v>1154.9958000000001</v>
      </c>
    </row>
    <row r="218" spans="2:19" ht="34.5" customHeight="1" x14ac:dyDescent="0.5">
      <c r="B218" s="125" t="s">
        <v>216</v>
      </c>
      <c r="C218" s="126" t="s">
        <v>101</v>
      </c>
      <c r="D218" s="116" t="s">
        <v>216</v>
      </c>
      <c r="E218" s="117" t="s">
        <v>455</v>
      </c>
      <c r="F218" s="112" t="s">
        <v>55</v>
      </c>
      <c r="G218" s="112">
        <v>0</v>
      </c>
      <c r="H218" s="112">
        <v>7</v>
      </c>
      <c r="I218" s="112">
        <v>0</v>
      </c>
      <c r="J218" s="106">
        <f t="shared" si="129"/>
        <v>7</v>
      </c>
      <c r="K218" s="118">
        <v>119</v>
      </c>
      <c r="L218" s="107">
        <f t="shared" si="130"/>
        <v>833</v>
      </c>
      <c r="M218" s="107">
        <f t="shared" si="131"/>
        <v>149.94</v>
      </c>
      <c r="N218" s="107">
        <f t="shared" si="132"/>
        <v>982.94</v>
      </c>
    </row>
    <row r="219" spans="2:19" s="97" customFormat="1" ht="39" customHeight="1" x14ac:dyDescent="0.5">
      <c r="B219" s="125" t="s">
        <v>216</v>
      </c>
      <c r="C219" s="126" t="s">
        <v>102</v>
      </c>
      <c r="D219" s="116" t="s">
        <v>216</v>
      </c>
      <c r="E219" s="117" t="s">
        <v>26</v>
      </c>
      <c r="F219" s="112" t="s">
        <v>55</v>
      </c>
      <c r="G219" s="112">
        <v>3</v>
      </c>
      <c r="H219" s="112">
        <v>22</v>
      </c>
      <c r="I219" s="112">
        <v>22</v>
      </c>
      <c r="J219" s="106">
        <f t="shared" si="129"/>
        <v>0</v>
      </c>
      <c r="K219" s="118">
        <v>270</v>
      </c>
      <c r="L219" s="107">
        <f t="shared" si="130"/>
        <v>0</v>
      </c>
      <c r="M219" s="107">
        <f t="shared" si="131"/>
        <v>0</v>
      </c>
      <c r="N219" s="107">
        <f t="shared" si="132"/>
        <v>0</v>
      </c>
      <c r="Q219" s="89"/>
      <c r="R219" s="89"/>
      <c r="S219" s="89"/>
    </row>
    <row r="220" spans="2:19" s="97" customFormat="1" ht="32.25" customHeight="1" x14ac:dyDescent="0.5">
      <c r="B220" s="127" t="str">
        <f>B219</f>
        <v>06/19/2020</v>
      </c>
      <c r="C220" s="128" t="s">
        <v>102</v>
      </c>
      <c r="D220" s="129" t="str">
        <f>D219</f>
        <v>06/19/2020</v>
      </c>
      <c r="E220" s="194" t="s">
        <v>250</v>
      </c>
      <c r="F220" s="131" t="s">
        <v>251</v>
      </c>
      <c r="G220" s="131">
        <v>7</v>
      </c>
      <c r="H220" s="131">
        <v>22</v>
      </c>
      <c r="I220" s="131">
        <v>8</v>
      </c>
      <c r="J220" s="106">
        <f t="shared" si="129"/>
        <v>14</v>
      </c>
      <c r="K220" s="132">
        <v>1300</v>
      </c>
      <c r="L220" s="177">
        <f t="shared" si="130"/>
        <v>18200</v>
      </c>
      <c r="M220" s="177">
        <f t="shared" si="131"/>
        <v>3276</v>
      </c>
      <c r="N220" s="177">
        <f t="shared" si="132"/>
        <v>21476</v>
      </c>
      <c r="Q220" s="89"/>
      <c r="R220" s="89"/>
      <c r="S220" s="89"/>
    </row>
    <row r="221" spans="2:19" s="97" customFormat="1" ht="27.75" customHeight="1" x14ac:dyDescent="0.5">
      <c r="B221" s="127" t="s">
        <v>272</v>
      </c>
      <c r="C221" s="128" t="s">
        <v>105</v>
      </c>
      <c r="D221" s="129">
        <v>44475</v>
      </c>
      <c r="E221" s="194" t="s">
        <v>273</v>
      </c>
      <c r="F221" s="131" t="s">
        <v>274</v>
      </c>
      <c r="G221" s="131">
        <v>0</v>
      </c>
      <c r="H221" s="131">
        <v>10</v>
      </c>
      <c r="I221" s="131">
        <v>10</v>
      </c>
      <c r="J221" s="106">
        <f t="shared" si="129"/>
        <v>0</v>
      </c>
      <c r="K221" s="132">
        <v>495</v>
      </c>
      <c r="L221" s="177">
        <f t="shared" si="130"/>
        <v>0</v>
      </c>
      <c r="M221" s="177">
        <f t="shared" si="131"/>
        <v>0</v>
      </c>
      <c r="N221" s="177">
        <f t="shared" si="132"/>
        <v>0</v>
      </c>
      <c r="Q221" s="89"/>
      <c r="R221" s="89"/>
      <c r="S221" s="89"/>
    </row>
    <row r="222" spans="2:19" s="97" customFormat="1" ht="27.75" customHeight="1" x14ac:dyDescent="0.5">
      <c r="B222" s="127">
        <v>44672</v>
      </c>
      <c r="C222" s="128" t="s">
        <v>102</v>
      </c>
      <c r="D222" s="104">
        <v>44760</v>
      </c>
      <c r="E222" s="194" t="s">
        <v>384</v>
      </c>
      <c r="F222" s="131" t="s">
        <v>55</v>
      </c>
      <c r="G222" s="131">
        <v>35</v>
      </c>
      <c r="H222" s="131">
        <v>55</v>
      </c>
      <c r="I222" s="131">
        <v>55</v>
      </c>
      <c r="J222" s="106">
        <f t="shared" ref="J222" si="137">H222-I222</f>
        <v>0</v>
      </c>
      <c r="K222" s="132">
        <v>55.09</v>
      </c>
      <c r="L222" s="177">
        <f t="shared" ref="L222" si="138">J222*K222</f>
        <v>0</v>
      </c>
      <c r="M222" s="177">
        <f t="shared" ref="M222" si="139">L222*18%</f>
        <v>0</v>
      </c>
      <c r="N222" s="177">
        <f t="shared" ref="N222" si="140">L222+M222</f>
        <v>0</v>
      </c>
      <c r="Q222" s="89"/>
      <c r="R222" s="98"/>
      <c r="S222" s="89"/>
    </row>
    <row r="223" spans="2:19" s="97" customFormat="1" ht="30.75" customHeight="1" x14ac:dyDescent="0.5">
      <c r="B223" s="127">
        <v>44517</v>
      </c>
      <c r="C223" s="128" t="s">
        <v>102</v>
      </c>
      <c r="D223" s="104">
        <v>44760</v>
      </c>
      <c r="E223" s="194" t="s">
        <v>252</v>
      </c>
      <c r="F223" s="131" t="s">
        <v>251</v>
      </c>
      <c r="G223" s="131">
        <v>1</v>
      </c>
      <c r="H223" s="131">
        <v>6</v>
      </c>
      <c r="I223" s="131">
        <v>2</v>
      </c>
      <c r="J223" s="106">
        <f t="shared" si="129"/>
        <v>4</v>
      </c>
      <c r="K223" s="132">
        <v>507</v>
      </c>
      <c r="L223" s="177">
        <f t="shared" si="130"/>
        <v>2028</v>
      </c>
      <c r="M223" s="177">
        <f t="shared" si="131"/>
        <v>365.03999999999996</v>
      </c>
      <c r="N223" s="177">
        <f t="shared" si="132"/>
        <v>2393.04</v>
      </c>
      <c r="Q223" s="89"/>
      <c r="R223" s="89"/>
      <c r="S223" s="89"/>
    </row>
    <row r="224" spans="2:19" s="97" customFormat="1" ht="30" customHeight="1" x14ac:dyDescent="0.5">
      <c r="B224" s="127" t="s">
        <v>272</v>
      </c>
      <c r="C224" s="128" t="s">
        <v>104</v>
      </c>
      <c r="D224" s="129">
        <v>44475</v>
      </c>
      <c r="E224" s="194" t="s">
        <v>381</v>
      </c>
      <c r="F224" s="131" t="s">
        <v>382</v>
      </c>
      <c r="G224" s="131">
        <v>2</v>
      </c>
      <c r="H224" s="131">
        <v>2</v>
      </c>
      <c r="I224" s="131">
        <v>1</v>
      </c>
      <c r="J224" s="106">
        <f t="shared" ref="J224:J235" si="141">H224-I224</f>
        <v>1</v>
      </c>
      <c r="K224" s="132">
        <v>1120</v>
      </c>
      <c r="L224" s="177">
        <f t="shared" si="130"/>
        <v>1120</v>
      </c>
      <c r="M224" s="177">
        <f t="shared" si="131"/>
        <v>201.6</v>
      </c>
      <c r="N224" s="177">
        <f t="shared" si="132"/>
        <v>1321.6</v>
      </c>
      <c r="Q224" s="89"/>
      <c r="R224" s="89"/>
      <c r="S224" s="89"/>
    </row>
    <row r="225" spans="1:19" s="97" customFormat="1" ht="30.75" customHeight="1" x14ac:dyDescent="0.5">
      <c r="B225" s="127">
        <f>B223</f>
        <v>44517</v>
      </c>
      <c r="C225" s="128" t="s">
        <v>102</v>
      </c>
      <c r="D225" s="104">
        <v>44760</v>
      </c>
      <c r="E225" s="194" t="s">
        <v>253</v>
      </c>
      <c r="F225" s="131" t="s">
        <v>251</v>
      </c>
      <c r="G225" s="131">
        <v>17</v>
      </c>
      <c r="H225" s="131">
        <v>21</v>
      </c>
      <c r="I225" s="131">
        <v>17</v>
      </c>
      <c r="J225" s="106">
        <f t="shared" si="141"/>
        <v>4</v>
      </c>
      <c r="K225" s="132">
        <v>97.46</v>
      </c>
      <c r="L225" s="177">
        <f>J225*K225</f>
        <v>389.84</v>
      </c>
      <c r="M225" s="177">
        <f>L225*18%</f>
        <v>70.171199999999999</v>
      </c>
      <c r="N225" s="177">
        <f t="shared" si="132"/>
        <v>460.01119999999997</v>
      </c>
      <c r="Q225" s="89"/>
      <c r="R225" s="89"/>
      <c r="S225" s="89"/>
    </row>
    <row r="226" spans="1:19" s="97" customFormat="1" ht="33" customHeight="1" x14ac:dyDescent="0.5">
      <c r="B226" s="127">
        <f>B225</f>
        <v>44517</v>
      </c>
      <c r="C226" s="128" t="s">
        <v>102</v>
      </c>
      <c r="D226" s="104">
        <v>44760</v>
      </c>
      <c r="E226" s="194" t="s">
        <v>254</v>
      </c>
      <c r="F226" s="131" t="s">
        <v>251</v>
      </c>
      <c r="G226" s="131">
        <v>5</v>
      </c>
      <c r="H226" s="131">
        <v>7</v>
      </c>
      <c r="I226" s="131">
        <v>1</v>
      </c>
      <c r="J226" s="106">
        <f t="shared" si="141"/>
        <v>6</v>
      </c>
      <c r="K226" s="132">
        <v>434</v>
      </c>
      <c r="L226" s="177">
        <f>J226*K226</f>
        <v>2604</v>
      </c>
      <c r="M226" s="177">
        <f>L226*18%</f>
        <v>468.71999999999997</v>
      </c>
      <c r="N226" s="177">
        <f t="shared" si="132"/>
        <v>3072.72</v>
      </c>
      <c r="Q226" s="89"/>
      <c r="R226" s="89"/>
      <c r="S226" s="89"/>
    </row>
    <row r="227" spans="1:19" ht="33" customHeight="1" x14ac:dyDescent="0.5">
      <c r="B227" s="127">
        <f>B226</f>
        <v>44517</v>
      </c>
      <c r="C227" s="128" t="s">
        <v>102</v>
      </c>
      <c r="D227" s="129">
        <f>D226</f>
        <v>44760</v>
      </c>
      <c r="E227" s="194" t="s">
        <v>453</v>
      </c>
      <c r="F227" s="131" t="s">
        <v>251</v>
      </c>
      <c r="G227" s="131">
        <v>0</v>
      </c>
      <c r="H227" s="131">
        <v>7</v>
      </c>
      <c r="I227" s="131">
        <v>0</v>
      </c>
      <c r="J227" s="106">
        <f t="shared" si="141"/>
        <v>7</v>
      </c>
      <c r="K227" s="132">
        <v>196</v>
      </c>
      <c r="L227" s="177">
        <f>J227*K227</f>
        <v>1372</v>
      </c>
      <c r="M227" s="177">
        <f>L227*18%</f>
        <v>246.95999999999998</v>
      </c>
      <c r="N227" s="177">
        <f t="shared" si="132"/>
        <v>1618.96</v>
      </c>
    </row>
    <row r="228" spans="1:19" ht="30" customHeight="1" x14ac:dyDescent="0.5">
      <c r="B228" s="125">
        <v>44531</v>
      </c>
      <c r="C228" s="126" t="s">
        <v>188</v>
      </c>
      <c r="D228" s="116" t="s">
        <v>216</v>
      </c>
      <c r="E228" s="195" t="s">
        <v>287</v>
      </c>
      <c r="F228" s="112" t="s">
        <v>63</v>
      </c>
      <c r="G228" s="112">
        <v>16</v>
      </c>
      <c r="H228" s="112">
        <v>37</v>
      </c>
      <c r="I228" s="112">
        <v>21</v>
      </c>
      <c r="J228" s="106">
        <f t="shared" si="141"/>
        <v>16</v>
      </c>
      <c r="K228" s="118">
        <v>630</v>
      </c>
      <c r="L228" s="107">
        <f t="shared" si="130"/>
        <v>10080</v>
      </c>
      <c r="M228" s="107">
        <f t="shared" si="131"/>
        <v>1814.3999999999999</v>
      </c>
      <c r="N228" s="177">
        <f t="shared" si="132"/>
        <v>11894.4</v>
      </c>
    </row>
    <row r="229" spans="1:19" s="97" customFormat="1" ht="31.5" customHeight="1" x14ac:dyDescent="0.5">
      <c r="B229" s="125" t="s">
        <v>216</v>
      </c>
      <c r="C229" s="126" t="s">
        <v>190</v>
      </c>
      <c r="D229" s="116" t="s">
        <v>216</v>
      </c>
      <c r="E229" s="195" t="s">
        <v>214</v>
      </c>
      <c r="F229" s="112" t="s">
        <v>63</v>
      </c>
      <c r="G229" s="112">
        <v>3</v>
      </c>
      <c r="H229" s="112">
        <v>1000</v>
      </c>
      <c r="I229" s="112">
        <v>210</v>
      </c>
      <c r="J229" s="106">
        <f t="shared" si="141"/>
        <v>790</v>
      </c>
      <c r="K229" s="118">
        <v>9</v>
      </c>
      <c r="L229" s="107">
        <f t="shared" si="130"/>
        <v>7110</v>
      </c>
      <c r="M229" s="107">
        <f t="shared" si="131"/>
        <v>1279.8</v>
      </c>
      <c r="N229" s="177">
        <f t="shared" si="132"/>
        <v>8389.7999999999993</v>
      </c>
      <c r="Q229" s="89"/>
      <c r="R229" s="89"/>
      <c r="S229" s="89"/>
    </row>
    <row r="230" spans="1:19" s="97" customFormat="1" x14ac:dyDescent="0.5">
      <c r="B230" s="127">
        <v>44531</v>
      </c>
      <c r="C230" s="128" t="s">
        <v>190</v>
      </c>
      <c r="D230" s="196">
        <v>44663</v>
      </c>
      <c r="E230" s="194" t="s">
        <v>288</v>
      </c>
      <c r="F230" s="131" t="s">
        <v>63</v>
      </c>
      <c r="G230" s="131">
        <v>13</v>
      </c>
      <c r="H230" s="131">
        <v>14</v>
      </c>
      <c r="I230" s="131">
        <v>1</v>
      </c>
      <c r="J230" s="106">
        <f t="shared" si="141"/>
        <v>13</v>
      </c>
      <c r="K230" s="132">
        <v>55</v>
      </c>
      <c r="L230" s="177">
        <f t="shared" si="130"/>
        <v>715</v>
      </c>
      <c r="M230" s="177">
        <f t="shared" si="131"/>
        <v>128.69999999999999</v>
      </c>
      <c r="N230" s="177">
        <f t="shared" si="132"/>
        <v>843.7</v>
      </c>
      <c r="Q230" s="89"/>
      <c r="R230" s="89"/>
      <c r="S230" s="89"/>
    </row>
    <row r="231" spans="1:19" ht="30" customHeight="1" x14ac:dyDescent="0.5">
      <c r="B231" s="127">
        <f>B230</f>
        <v>44531</v>
      </c>
      <c r="C231" s="128" t="s">
        <v>190</v>
      </c>
      <c r="D231" s="116" t="s">
        <v>216</v>
      </c>
      <c r="E231" s="194" t="s">
        <v>263</v>
      </c>
      <c r="F231" s="131" t="str">
        <f>F230</f>
        <v>PAQ,</v>
      </c>
      <c r="G231" s="131">
        <v>2</v>
      </c>
      <c r="H231" s="131">
        <v>2</v>
      </c>
      <c r="I231" s="131">
        <v>0</v>
      </c>
      <c r="J231" s="106">
        <f t="shared" si="141"/>
        <v>2</v>
      </c>
      <c r="K231" s="132">
        <v>520</v>
      </c>
      <c r="L231" s="177">
        <f t="shared" si="130"/>
        <v>1040</v>
      </c>
      <c r="M231" s="177">
        <f t="shared" si="131"/>
        <v>187.2</v>
      </c>
      <c r="N231" s="177">
        <f t="shared" si="132"/>
        <v>1227.2</v>
      </c>
    </row>
    <row r="232" spans="1:19" x14ac:dyDescent="0.5">
      <c r="B232" s="197">
        <v>44663</v>
      </c>
      <c r="C232" s="128" t="s">
        <v>383</v>
      </c>
      <c r="D232" s="196">
        <v>44663</v>
      </c>
      <c r="E232" s="194" t="s">
        <v>439</v>
      </c>
      <c r="F232" s="131" t="s">
        <v>55</v>
      </c>
      <c r="G232" s="131">
        <v>0</v>
      </c>
      <c r="H232" s="131">
        <v>4</v>
      </c>
      <c r="I232" s="131">
        <v>1</v>
      </c>
      <c r="J232" s="106">
        <f t="shared" ref="J232" si="142">H232-I232</f>
        <v>3</v>
      </c>
      <c r="K232" s="132">
        <v>237.3</v>
      </c>
      <c r="L232" s="177">
        <f t="shared" ref="L232" si="143">J232*K232</f>
        <v>711.90000000000009</v>
      </c>
      <c r="M232" s="177">
        <f t="shared" ref="M232" si="144">L232*18%</f>
        <v>128.14200000000002</v>
      </c>
      <c r="N232" s="177">
        <f t="shared" ref="N232" si="145">L232+M232</f>
        <v>840.04200000000014</v>
      </c>
    </row>
    <row r="233" spans="1:19" ht="26.25" customHeight="1" x14ac:dyDescent="0.5">
      <c r="B233" s="125" t="s">
        <v>216</v>
      </c>
      <c r="C233" s="126" t="s">
        <v>104</v>
      </c>
      <c r="D233" s="116">
        <v>44743</v>
      </c>
      <c r="E233" s="195" t="s">
        <v>68</v>
      </c>
      <c r="F233" s="112" t="s">
        <v>55</v>
      </c>
      <c r="G233" s="112">
        <v>0</v>
      </c>
      <c r="H233" s="112">
        <v>6</v>
      </c>
      <c r="I233" s="112">
        <v>3</v>
      </c>
      <c r="J233" s="106">
        <f t="shared" si="141"/>
        <v>3</v>
      </c>
      <c r="K233" s="118">
        <v>218</v>
      </c>
      <c r="L233" s="118">
        <f t="shared" si="130"/>
        <v>654</v>
      </c>
      <c r="M233" s="118">
        <f t="shared" si="131"/>
        <v>117.72</v>
      </c>
      <c r="N233" s="118">
        <f t="shared" si="132"/>
        <v>771.72</v>
      </c>
    </row>
    <row r="234" spans="1:19" ht="26.25" customHeight="1" x14ac:dyDescent="0.5">
      <c r="B234" s="125">
        <v>45006</v>
      </c>
      <c r="C234" s="126" t="s">
        <v>418</v>
      </c>
      <c r="D234" s="125">
        <v>45006</v>
      </c>
      <c r="E234" s="195" t="s">
        <v>438</v>
      </c>
      <c r="F234" s="112" t="s">
        <v>55</v>
      </c>
      <c r="G234" s="112">
        <v>0</v>
      </c>
      <c r="H234" s="112">
        <v>15</v>
      </c>
      <c r="I234" s="112">
        <v>15</v>
      </c>
      <c r="J234" s="106">
        <f t="shared" ref="J234" si="146">H234-I234</f>
        <v>0</v>
      </c>
      <c r="K234" s="118">
        <v>46.62</v>
      </c>
      <c r="L234" s="118">
        <f t="shared" ref="L234" si="147">J234*K234</f>
        <v>0</v>
      </c>
      <c r="M234" s="118">
        <f t="shared" ref="M234" si="148">L234*18%</f>
        <v>0</v>
      </c>
      <c r="N234" s="118">
        <f t="shared" ref="N234" si="149">L234+M234</f>
        <v>0</v>
      </c>
    </row>
    <row r="235" spans="1:19" ht="26.25" customHeight="1" x14ac:dyDescent="0.5">
      <c r="B235" s="125">
        <v>44743</v>
      </c>
      <c r="C235" s="126" t="s">
        <v>418</v>
      </c>
      <c r="D235" s="116">
        <v>44743</v>
      </c>
      <c r="E235" s="195" t="s">
        <v>420</v>
      </c>
      <c r="F235" s="112" t="s">
        <v>55</v>
      </c>
      <c r="G235" s="112">
        <v>0</v>
      </c>
      <c r="H235" s="112">
        <v>15</v>
      </c>
      <c r="I235" s="112">
        <v>3</v>
      </c>
      <c r="J235" s="106">
        <f t="shared" si="141"/>
        <v>12</v>
      </c>
      <c r="K235" s="118">
        <v>16</v>
      </c>
      <c r="L235" s="118">
        <f t="shared" si="130"/>
        <v>192</v>
      </c>
      <c r="M235" s="118">
        <f t="shared" si="131"/>
        <v>34.56</v>
      </c>
      <c r="N235" s="118">
        <f t="shared" si="132"/>
        <v>226.56</v>
      </c>
    </row>
    <row r="236" spans="1:19" ht="26.25" customHeight="1" x14ac:dyDescent="0.5">
      <c r="B236" s="125">
        <v>44743</v>
      </c>
      <c r="C236" s="126" t="s">
        <v>418</v>
      </c>
      <c r="D236" s="116">
        <v>44743</v>
      </c>
      <c r="E236" s="195" t="s">
        <v>419</v>
      </c>
      <c r="F236" s="112" t="s">
        <v>55</v>
      </c>
      <c r="G236" s="112">
        <v>0</v>
      </c>
      <c r="H236" s="112">
        <v>81</v>
      </c>
      <c r="I236" s="112">
        <v>0</v>
      </c>
      <c r="J236" s="106">
        <f t="shared" ref="J236" si="150">H236-I236</f>
        <v>81</v>
      </c>
      <c r="K236" s="118">
        <v>20</v>
      </c>
      <c r="L236" s="118">
        <f t="shared" ref="L236" si="151">J236*K236</f>
        <v>1620</v>
      </c>
      <c r="M236" s="118">
        <f t="shared" ref="M236" si="152">L236*18%</f>
        <v>291.59999999999997</v>
      </c>
      <c r="N236" s="118">
        <f t="shared" ref="N236" si="153">L236+M236</f>
        <v>1911.6</v>
      </c>
    </row>
    <row r="237" spans="1:19" ht="29.25" customHeight="1" x14ac:dyDescent="0.5">
      <c r="A237" s="77" t="s">
        <v>276</v>
      </c>
      <c r="B237" s="125" t="s">
        <v>216</v>
      </c>
      <c r="C237" s="126" t="s">
        <v>105</v>
      </c>
      <c r="D237" s="116" t="s">
        <v>216</v>
      </c>
      <c r="E237" s="195" t="s">
        <v>27</v>
      </c>
      <c r="F237" s="112" t="s">
        <v>55</v>
      </c>
      <c r="G237" s="112">
        <v>4</v>
      </c>
      <c r="H237" s="112">
        <v>6</v>
      </c>
      <c r="I237" s="112">
        <v>3</v>
      </c>
      <c r="J237" s="112">
        <f t="shared" ref="J237:J239" si="154">H237-I237</f>
        <v>3</v>
      </c>
      <c r="K237" s="118">
        <v>195</v>
      </c>
      <c r="L237" s="118">
        <f t="shared" si="130"/>
        <v>585</v>
      </c>
      <c r="M237" s="118">
        <f t="shared" si="131"/>
        <v>105.3</v>
      </c>
      <c r="N237" s="118">
        <f t="shared" si="132"/>
        <v>690.3</v>
      </c>
    </row>
    <row r="238" spans="1:19" ht="33" customHeight="1" x14ac:dyDescent="0.5">
      <c r="B238" s="125" t="s">
        <v>216</v>
      </c>
      <c r="C238" s="126" t="s">
        <v>198</v>
      </c>
      <c r="D238" s="116" t="s">
        <v>216</v>
      </c>
      <c r="E238" s="195" t="s">
        <v>217</v>
      </c>
      <c r="F238" s="112" t="s">
        <v>55</v>
      </c>
      <c r="G238" s="112">
        <v>3</v>
      </c>
      <c r="H238" s="112">
        <v>15</v>
      </c>
      <c r="I238" s="112">
        <v>15</v>
      </c>
      <c r="J238" s="106">
        <f t="shared" si="154"/>
        <v>0</v>
      </c>
      <c r="K238" s="118">
        <v>213</v>
      </c>
      <c r="L238" s="118">
        <f t="shared" si="130"/>
        <v>0</v>
      </c>
      <c r="M238" s="118">
        <f t="shared" si="131"/>
        <v>0</v>
      </c>
      <c r="N238" s="118">
        <f t="shared" si="132"/>
        <v>0</v>
      </c>
    </row>
    <row r="239" spans="1:19" ht="35.25" customHeight="1" x14ac:dyDescent="0.5">
      <c r="B239" s="198">
        <v>42958</v>
      </c>
      <c r="C239" s="126" t="s">
        <v>106</v>
      </c>
      <c r="D239" s="199">
        <v>42958</v>
      </c>
      <c r="E239" s="195" t="s">
        <v>28</v>
      </c>
      <c r="F239" s="112" t="s">
        <v>55</v>
      </c>
      <c r="G239" s="112">
        <v>3</v>
      </c>
      <c r="H239" s="112">
        <v>8</v>
      </c>
      <c r="I239" s="112">
        <v>8</v>
      </c>
      <c r="J239" s="106">
        <f t="shared" si="154"/>
        <v>0</v>
      </c>
      <c r="K239" s="118">
        <v>116</v>
      </c>
      <c r="L239" s="107">
        <f t="shared" si="130"/>
        <v>0</v>
      </c>
      <c r="M239" s="107">
        <f t="shared" si="131"/>
        <v>0</v>
      </c>
      <c r="N239" s="107">
        <f t="shared" si="132"/>
        <v>0</v>
      </c>
    </row>
    <row r="240" spans="1:19" x14ac:dyDescent="0.5">
      <c r="B240" s="200"/>
      <c r="C240" s="201"/>
      <c r="D240" s="245" t="s">
        <v>142</v>
      </c>
      <c r="E240" s="245"/>
      <c r="F240" s="114"/>
      <c r="G240" s="114"/>
      <c r="H240" s="113"/>
      <c r="I240" s="113"/>
      <c r="J240" s="114"/>
      <c r="K240" s="136"/>
      <c r="L240" s="137"/>
      <c r="M240" s="137"/>
      <c r="N240" s="193">
        <f>SUM(N241:N256)</f>
        <v>70343.044999999998</v>
      </c>
    </row>
    <row r="241" spans="2:14" ht="31.5" customHeight="1" x14ac:dyDescent="0.5">
      <c r="B241" s="197">
        <v>44517</v>
      </c>
      <c r="C241" s="103" t="s">
        <v>107</v>
      </c>
      <c r="D241" s="196">
        <v>43999</v>
      </c>
      <c r="E241" s="202" t="s">
        <v>285</v>
      </c>
      <c r="F241" s="106" t="s">
        <v>55</v>
      </c>
      <c r="G241" s="106">
        <v>0</v>
      </c>
      <c r="H241" s="106">
        <v>5</v>
      </c>
      <c r="I241" s="106">
        <v>0</v>
      </c>
      <c r="J241" s="106">
        <f t="shared" ref="J241:J256" si="155">H241-I241</f>
        <v>5</v>
      </c>
      <c r="K241" s="107">
        <v>515</v>
      </c>
      <c r="L241" s="107">
        <f t="shared" ref="L241:L256" si="156">J241*K241</f>
        <v>2575</v>
      </c>
      <c r="M241" s="107">
        <f t="shared" ref="M241:M256" si="157">L241*18%</f>
        <v>463.5</v>
      </c>
      <c r="N241" s="107">
        <f t="shared" ref="N241:N256" si="158">L241+M241</f>
        <v>3038.5</v>
      </c>
    </row>
    <row r="242" spans="2:14" ht="33" customHeight="1" x14ac:dyDescent="0.5">
      <c r="B242" s="197">
        <v>44517</v>
      </c>
      <c r="C242" s="126" t="s">
        <v>108</v>
      </c>
      <c r="D242" s="104">
        <v>44760</v>
      </c>
      <c r="E242" s="195" t="s">
        <v>38</v>
      </c>
      <c r="F242" s="112" t="s">
        <v>55</v>
      </c>
      <c r="G242" s="112">
        <v>0</v>
      </c>
      <c r="H242" s="112">
        <v>5</v>
      </c>
      <c r="I242" s="112">
        <v>1</v>
      </c>
      <c r="J242" s="106">
        <f t="shared" si="155"/>
        <v>4</v>
      </c>
      <c r="K242" s="118">
        <v>203</v>
      </c>
      <c r="L242" s="107">
        <f t="shared" si="156"/>
        <v>812</v>
      </c>
      <c r="M242" s="107">
        <f t="shared" si="157"/>
        <v>146.16</v>
      </c>
      <c r="N242" s="107">
        <f t="shared" si="158"/>
        <v>958.16</v>
      </c>
    </row>
    <row r="243" spans="2:14" x14ac:dyDescent="0.5">
      <c r="B243" s="197">
        <v>43999</v>
      </c>
      <c r="C243" s="126" t="s">
        <v>109</v>
      </c>
      <c r="D243" s="104">
        <v>44760</v>
      </c>
      <c r="E243" s="203" t="s">
        <v>37</v>
      </c>
      <c r="F243" s="112" t="s">
        <v>55</v>
      </c>
      <c r="G243" s="112">
        <v>0</v>
      </c>
      <c r="H243" s="204">
        <v>15</v>
      </c>
      <c r="I243" s="204">
        <v>10</v>
      </c>
      <c r="J243" s="106">
        <f t="shared" si="155"/>
        <v>5</v>
      </c>
      <c r="K243" s="205">
        <v>225</v>
      </c>
      <c r="L243" s="107">
        <f t="shared" si="156"/>
        <v>1125</v>
      </c>
      <c r="M243" s="107">
        <f t="shared" si="157"/>
        <v>202.5</v>
      </c>
      <c r="N243" s="107">
        <f t="shared" si="158"/>
        <v>1327.5</v>
      </c>
    </row>
    <row r="244" spans="2:14" x14ac:dyDescent="0.5">
      <c r="B244" s="197">
        <v>44517</v>
      </c>
      <c r="C244" s="126" t="s">
        <v>110</v>
      </c>
      <c r="D244" s="104">
        <v>44760</v>
      </c>
      <c r="E244" s="195" t="s">
        <v>57</v>
      </c>
      <c r="F244" s="112" t="s">
        <v>55</v>
      </c>
      <c r="G244" s="112">
        <v>0</v>
      </c>
      <c r="H244" s="112">
        <v>84</v>
      </c>
      <c r="I244" s="112">
        <v>8</v>
      </c>
      <c r="J244" s="106">
        <f t="shared" si="155"/>
        <v>76</v>
      </c>
      <c r="K244" s="118">
        <v>331</v>
      </c>
      <c r="L244" s="107">
        <f t="shared" si="156"/>
        <v>25156</v>
      </c>
      <c r="M244" s="107">
        <f t="shared" si="157"/>
        <v>4528.08</v>
      </c>
      <c r="N244" s="107">
        <f t="shared" si="158"/>
        <v>29684.080000000002</v>
      </c>
    </row>
    <row r="245" spans="2:14" x14ac:dyDescent="0.5">
      <c r="B245" s="102">
        <v>44760</v>
      </c>
      <c r="C245" s="126" t="s">
        <v>116</v>
      </c>
      <c r="D245" s="104">
        <v>44760</v>
      </c>
      <c r="E245" s="195" t="s">
        <v>414</v>
      </c>
      <c r="F245" s="112" t="s">
        <v>55</v>
      </c>
      <c r="G245" s="112">
        <v>0</v>
      </c>
      <c r="H245" s="112">
        <v>2</v>
      </c>
      <c r="I245" s="112">
        <v>0</v>
      </c>
      <c r="J245" s="106">
        <f t="shared" ref="J245" si="159">H245-I245</f>
        <v>2</v>
      </c>
      <c r="K245" s="118">
        <v>435</v>
      </c>
      <c r="L245" s="107">
        <f t="shared" ref="L245" si="160">J245*K245</f>
        <v>870</v>
      </c>
      <c r="M245" s="107">
        <f t="shared" ref="M245" si="161">L245*18%</f>
        <v>156.6</v>
      </c>
      <c r="N245" s="107">
        <f t="shared" ref="N245" si="162">L245+M245</f>
        <v>1026.5999999999999</v>
      </c>
    </row>
    <row r="246" spans="2:14" ht="37.5" customHeight="1" x14ac:dyDescent="0.5">
      <c r="B246" s="197">
        <v>44517</v>
      </c>
      <c r="C246" s="126" t="s">
        <v>103</v>
      </c>
      <c r="D246" s="104">
        <v>44760</v>
      </c>
      <c r="E246" s="195" t="s">
        <v>283</v>
      </c>
      <c r="F246" s="112" t="s">
        <v>55</v>
      </c>
      <c r="G246" s="112">
        <v>0</v>
      </c>
      <c r="H246" s="112">
        <v>4</v>
      </c>
      <c r="I246" s="112">
        <v>1</v>
      </c>
      <c r="J246" s="106">
        <f t="shared" si="155"/>
        <v>3</v>
      </c>
      <c r="K246" s="118">
        <v>1573.25</v>
      </c>
      <c r="L246" s="107">
        <f t="shared" si="156"/>
        <v>4719.75</v>
      </c>
      <c r="M246" s="107">
        <f t="shared" si="157"/>
        <v>849.55499999999995</v>
      </c>
      <c r="N246" s="107">
        <f t="shared" si="158"/>
        <v>5569.3050000000003</v>
      </c>
    </row>
    <row r="247" spans="2:14" ht="30" customHeight="1" x14ac:dyDescent="0.5">
      <c r="B247" s="197">
        <v>44517</v>
      </c>
      <c r="C247" s="126" t="s">
        <v>111</v>
      </c>
      <c r="D247" s="104">
        <v>44760</v>
      </c>
      <c r="E247" s="195" t="s">
        <v>284</v>
      </c>
      <c r="F247" s="112" t="s">
        <v>55</v>
      </c>
      <c r="G247" s="112">
        <v>0</v>
      </c>
      <c r="H247" s="112">
        <v>5</v>
      </c>
      <c r="I247" s="112">
        <v>0</v>
      </c>
      <c r="J247" s="106">
        <f t="shared" si="155"/>
        <v>5</v>
      </c>
      <c r="K247" s="118">
        <v>128</v>
      </c>
      <c r="L247" s="107">
        <f t="shared" si="156"/>
        <v>640</v>
      </c>
      <c r="M247" s="107">
        <f t="shared" si="157"/>
        <v>115.19999999999999</v>
      </c>
      <c r="N247" s="107">
        <f t="shared" si="158"/>
        <v>755.2</v>
      </c>
    </row>
    <row r="248" spans="2:14" x14ac:dyDescent="0.5">
      <c r="B248" s="197">
        <v>44517</v>
      </c>
      <c r="C248" s="126" t="s">
        <v>100</v>
      </c>
      <c r="D248" s="104">
        <v>44760</v>
      </c>
      <c r="E248" s="195" t="s">
        <v>58</v>
      </c>
      <c r="F248" s="112" t="s">
        <v>415</v>
      </c>
      <c r="G248" s="112">
        <v>0</v>
      </c>
      <c r="H248" s="112">
        <v>5</v>
      </c>
      <c r="I248" s="112">
        <v>0</v>
      </c>
      <c r="J248" s="106">
        <f t="shared" si="155"/>
        <v>5</v>
      </c>
      <c r="K248" s="118">
        <v>130</v>
      </c>
      <c r="L248" s="107">
        <f t="shared" si="156"/>
        <v>650</v>
      </c>
      <c r="M248" s="107">
        <f t="shared" si="157"/>
        <v>117</v>
      </c>
      <c r="N248" s="107">
        <f t="shared" si="158"/>
        <v>767</v>
      </c>
    </row>
    <row r="249" spans="2:14" x14ac:dyDescent="0.5">
      <c r="B249" s="197">
        <v>43999</v>
      </c>
      <c r="C249" s="126" t="s">
        <v>112</v>
      </c>
      <c r="D249" s="196">
        <v>43999</v>
      </c>
      <c r="E249" s="195" t="s">
        <v>59</v>
      </c>
      <c r="F249" s="112" t="s">
        <v>55</v>
      </c>
      <c r="G249" s="112">
        <v>0</v>
      </c>
      <c r="H249" s="112">
        <v>5</v>
      </c>
      <c r="I249" s="112">
        <v>5</v>
      </c>
      <c r="J249" s="106">
        <f t="shared" si="155"/>
        <v>0</v>
      </c>
      <c r="K249" s="118">
        <v>125</v>
      </c>
      <c r="L249" s="107">
        <f t="shared" si="156"/>
        <v>0</v>
      </c>
      <c r="M249" s="107">
        <f t="shared" si="157"/>
        <v>0</v>
      </c>
      <c r="N249" s="107">
        <f t="shared" si="158"/>
        <v>0</v>
      </c>
    </row>
    <row r="250" spans="2:14" ht="30.75" customHeight="1" x14ac:dyDescent="0.5">
      <c r="B250" s="197">
        <v>43999</v>
      </c>
      <c r="C250" s="126" t="s">
        <v>113</v>
      </c>
      <c r="D250" s="196">
        <v>43999</v>
      </c>
      <c r="E250" s="195" t="s">
        <v>60</v>
      </c>
      <c r="F250" s="112" t="s">
        <v>55</v>
      </c>
      <c r="G250" s="112">
        <v>0</v>
      </c>
      <c r="H250" s="112">
        <v>5</v>
      </c>
      <c r="I250" s="112">
        <v>5</v>
      </c>
      <c r="J250" s="106">
        <f t="shared" si="155"/>
        <v>0</v>
      </c>
      <c r="K250" s="118">
        <v>120</v>
      </c>
      <c r="L250" s="107">
        <f t="shared" si="156"/>
        <v>0</v>
      </c>
      <c r="M250" s="107">
        <f t="shared" si="157"/>
        <v>0</v>
      </c>
      <c r="N250" s="107">
        <f t="shared" si="158"/>
        <v>0</v>
      </c>
    </row>
    <row r="251" spans="2:14" ht="30" customHeight="1" x14ac:dyDescent="0.5">
      <c r="B251" s="197">
        <v>43999</v>
      </c>
      <c r="C251" s="126" t="s">
        <v>114</v>
      </c>
      <c r="D251" s="196">
        <v>43999</v>
      </c>
      <c r="E251" s="195" t="s">
        <v>61</v>
      </c>
      <c r="F251" s="112" t="s">
        <v>55</v>
      </c>
      <c r="G251" s="112">
        <v>0</v>
      </c>
      <c r="H251" s="112">
        <v>5</v>
      </c>
      <c r="I251" s="112">
        <v>5</v>
      </c>
      <c r="J251" s="106">
        <f t="shared" si="155"/>
        <v>0</v>
      </c>
      <c r="K251" s="118">
        <v>120</v>
      </c>
      <c r="L251" s="107">
        <f t="shared" si="156"/>
        <v>0</v>
      </c>
      <c r="M251" s="107">
        <f t="shared" si="157"/>
        <v>0</v>
      </c>
      <c r="N251" s="107">
        <f t="shared" si="158"/>
        <v>0</v>
      </c>
    </row>
    <row r="252" spans="2:14" ht="27.75" customHeight="1" x14ac:dyDescent="0.5">
      <c r="B252" s="197">
        <v>44517</v>
      </c>
      <c r="C252" s="126" t="s">
        <v>115</v>
      </c>
      <c r="D252" s="104">
        <v>44760</v>
      </c>
      <c r="E252" s="195" t="s">
        <v>62</v>
      </c>
      <c r="F252" s="112" t="s">
        <v>63</v>
      </c>
      <c r="G252" s="112">
        <v>0</v>
      </c>
      <c r="H252" s="112">
        <v>85</v>
      </c>
      <c r="I252" s="112">
        <v>3</v>
      </c>
      <c r="J252" s="106">
        <f t="shared" si="155"/>
        <v>82</v>
      </c>
      <c r="K252" s="118">
        <v>210</v>
      </c>
      <c r="L252" s="107">
        <f t="shared" si="156"/>
        <v>17220</v>
      </c>
      <c r="M252" s="107">
        <f t="shared" si="157"/>
        <v>3099.6</v>
      </c>
      <c r="N252" s="107">
        <f t="shared" si="158"/>
        <v>20319.599999999999</v>
      </c>
    </row>
    <row r="253" spans="2:14" x14ac:dyDescent="0.5">
      <c r="B253" s="197">
        <v>43999</v>
      </c>
      <c r="C253" s="126" t="s">
        <v>116</v>
      </c>
      <c r="D253" s="196">
        <v>43999</v>
      </c>
      <c r="E253" s="195" t="s">
        <v>65</v>
      </c>
      <c r="F253" s="112" t="s">
        <v>63</v>
      </c>
      <c r="G253" s="112">
        <v>0</v>
      </c>
      <c r="H253" s="112">
        <v>2</v>
      </c>
      <c r="I253" s="112">
        <v>0</v>
      </c>
      <c r="J253" s="106">
        <f t="shared" si="155"/>
        <v>2</v>
      </c>
      <c r="K253" s="118">
        <v>2480</v>
      </c>
      <c r="L253" s="107">
        <f t="shared" si="156"/>
        <v>4960</v>
      </c>
      <c r="M253" s="107">
        <f t="shared" si="157"/>
        <v>892.8</v>
      </c>
      <c r="N253" s="107">
        <f t="shared" si="158"/>
        <v>5852.8</v>
      </c>
    </row>
    <row r="254" spans="2:14" x14ac:dyDescent="0.5">
      <c r="B254" s="197">
        <v>43999</v>
      </c>
      <c r="C254" s="126" t="s">
        <v>96</v>
      </c>
      <c r="D254" s="196">
        <v>43999</v>
      </c>
      <c r="E254" s="195" t="s">
        <v>143</v>
      </c>
      <c r="F254" s="112" t="s">
        <v>55</v>
      </c>
      <c r="G254" s="112">
        <v>0</v>
      </c>
      <c r="H254" s="112">
        <v>3</v>
      </c>
      <c r="I254" s="112">
        <v>3</v>
      </c>
      <c r="J254" s="106">
        <f t="shared" si="155"/>
        <v>0</v>
      </c>
      <c r="K254" s="118">
        <v>280</v>
      </c>
      <c r="L254" s="107">
        <f t="shared" si="156"/>
        <v>0</v>
      </c>
      <c r="M254" s="107">
        <f t="shared" si="157"/>
        <v>0</v>
      </c>
      <c r="N254" s="107">
        <f t="shared" si="158"/>
        <v>0</v>
      </c>
    </row>
    <row r="255" spans="2:14" x14ac:dyDescent="0.5">
      <c r="B255" s="197" t="s">
        <v>450</v>
      </c>
      <c r="C255" s="126" t="s">
        <v>96</v>
      </c>
      <c r="D255" s="196">
        <v>45177</v>
      </c>
      <c r="E255" s="195" t="s">
        <v>451</v>
      </c>
      <c r="F255" s="112" t="s">
        <v>55</v>
      </c>
      <c r="G255" s="112">
        <v>0</v>
      </c>
      <c r="H255" s="112">
        <v>5</v>
      </c>
      <c r="I255" s="112">
        <v>0</v>
      </c>
      <c r="J255" s="106">
        <f t="shared" ref="J255" si="163">H255-I255</f>
        <v>5</v>
      </c>
      <c r="K255" s="118">
        <v>177</v>
      </c>
      <c r="L255" s="107">
        <f t="shared" ref="L255" si="164">J255*K255</f>
        <v>885</v>
      </c>
      <c r="M255" s="107">
        <f t="shared" ref="M255" si="165">L255*18%</f>
        <v>159.29999999999998</v>
      </c>
      <c r="N255" s="107">
        <f t="shared" ref="N255" si="166">L255+M255</f>
        <v>1044.3</v>
      </c>
    </row>
    <row r="256" spans="2:14" x14ac:dyDescent="0.5">
      <c r="B256" s="197">
        <v>43999</v>
      </c>
      <c r="C256" s="126" t="s">
        <v>117</v>
      </c>
      <c r="D256" s="196">
        <v>43999</v>
      </c>
      <c r="E256" s="195" t="s">
        <v>64</v>
      </c>
      <c r="F256" s="112" t="s">
        <v>55</v>
      </c>
      <c r="G256" s="112">
        <v>0</v>
      </c>
      <c r="H256" s="112">
        <v>5</v>
      </c>
      <c r="I256" s="112">
        <v>5</v>
      </c>
      <c r="J256" s="106">
        <f t="shared" si="155"/>
        <v>0</v>
      </c>
      <c r="K256" s="118">
        <v>120</v>
      </c>
      <c r="L256" s="107">
        <f t="shared" si="156"/>
        <v>0</v>
      </c>
      <c r="M256" s="107">
        <f t="shared" si="157"/>
        <v>0</v>
      </c>
      <c r="N256" s="107">
        <f t="shared" si="158"/>
        <v>0</v>
      </c>
    </row>
    <row r="257" spans="2:16" ht="30" customHeight="1" x14ac:dyDescent="0.5">
      <c r="B257" s="200"/>
      <c r="C257" s="135"/>
      <c r="D257" s="206"/>
      <c r="E257" s="207" t="s">
        <v>39</v>
      </c>
      <c r="F257" s="135"/>
      <c r="G257" s="135"/>
      <c r="H257" s="135"/>
      <c r="I257" s="135"/>
      <c r="J257" s="135"/>
      <c r="K257" s="135"/>
      <c r="L257" s="135"/>
      <c r="M257" s="135"/>
      <c r="N257" s="208">
        <f>SUM(N240,N209,N33,N25,N20,N15)</f>
        <v>1099049.59516</v>
      </c>
    </row>
    <row r="258" spans="2:16" x14ac:dyDescent="0.5">
      <c r="B258" s="209"/>
      <c r="C258" s="210"/>
      <c r="D258" s="211"/>
      <c r="E258" s="212"/>
      <c r="F258" s="210"/>
      <c r="G258" s="210"/>
      <c r="H258" s="210"/>
      <c r="I258" s="210"/>
      <c r="J258" s="210"/>
      <c r="K258" s="210"/>
      <c r="L258" s="210"/>
      <c r="M258" s="210"/>
      <c r="N258" s="210"/>
    </row>
    <row r="259" spans="2:16" x14ac:dyDescent="0.5">
      <c r="B259" s="209"/>
      <c r="C259" s="214"/>
      <c r="D259" s="215"/>
      <c r="E259" s="216"/>
      <c r="F259" s="217" t="s">
        <v>135</v>
      </c>
      <c r="G259" s="217"/>
      <c r="H259" s="214"/>
      <c r="I259" s="214"/>
      <c r="J259" s="214"/>
      <c r="K259" s="214"/>
      <c r="L259" s="214"/>
      <c r="M259" s="214"/>
      <c r="N259" s="214"/>
    </row>
    <row r="260" spans="2:16" ht="21.75" customHeight="1" x14ac:dyDescent="0.5">
      <c r="B260" s="209"/>
      <c r="C260" s="214"/>
      <c r="D260" s="215"/>
      <c r="E260" s="216"/>
      <c r="F260" s="210"/>
      <c r="G260" s="210"/>
      <c r="H260" s="214"/>
      <c r="I260" s="214"/>
      <c r="J260" s="214"/>
      <c r="K260" s="214"/>
      <c r="L260" s="214"/>
      <c r="M260" s="214"/>
      <c r="N260" s="214"/>
    </row>
    <row r="261" spans="2:16" x14ac:dyDescent="0.5">
      <c r="B261" s="209"/>
      <c r="C261" s="214"/>
      <c r="D261" s="215"/>
      <c r="E261" s="216"/>
      <c r="F261" s="217" t="s">
        <v>130</v>
      </c>
      <c r="G261" s="217"/>
      <c r="H261" s="214"/>
      <c r="I261" s="214"/>
      <c r="J261" s="214"/>
      <c r="K261" s="214"/>
      <c r="L261" s="214"/>
      <c r="M261" s="214"/>
      <c r="N261" s="214"/>
    </row>
    <row r="262" spans="2:16" ht="13.5" customHeight="1" x14ac:dyDescent="0.5">
      <c r="B262" s="209"/>
      <c r="C262" s="218" t="s">
        <v>434</v>
      </c>
      <c r="D262" s="211"/>
      <c r="E262" s="219"/>
      <c r="F262" s="214"/>
      <c r="G262" s="214"/>
      <c r="H262" s="210"/>
      <c r="I262" s="210"/>
      <c r="J262" s="218"/>
      <c r="K262" s="218"/>
      <c r="L262" s="218"/>
      <c r="M262" s="218"/>
      <c r="N262" s="214"/>
      <c r="O262" s="82"/>
      <c r="P262" s="82"/>
    </row>
    <row r="263" spans="2:16" ht="21.75" customHeight="1" x14ac:dyDescent="0.5">
      <c r="B263" s="209"/>
      <c r="C263" s="214"/>
      <c r="D263" s="215"/>
      <c r="E263" s="216"/>
      <c r="F263" s="214"/>
      <c r="G263" s="214"/>
      <c r="H263" s="214"/>
      <c r="I263" s="214"/>
      <c r="J263" s="214"/>
      <c r="K263" s="214" t="s">
        <v>129</v>
      </c>
      <c r="L263" s="218"/>
      <c r="M263" s="218"/>
      <c r="N263" s="214"/>
    </row>
    <row r="264" spans="2:16" ht="22.5" customHeight="1" x14ac:dyDescent="0.5">
      <c r="B264" s="209"/>
      <c r="C264" s="214"/>
      <c r="D264" s="220" t="s">
        <v>29</v>
      </c>
      <c r="E264" s="216" t="s">
        <v>443</v>
      </c>
      <c r="F264" s="214"/>
      <c r="G264" s="214"/>
      <c r="H264" s="240" t="s">
        <v>282</v>
      </c>
      <c r="I264" s="240"/>
      <c r="J264" s="214"/>
      <c r="K264" s="214"/>
      <c r="L264" s="214"/>
      <c r="M264" s="214"/>
      <c r="N264" s="214"/>
    </row>
    <row r="265" spans="2:16" ht="15.75" customHeight="1" x14ac:dyDescent="0.5">
      <c r="B265" s="209"/>
      <c r="C265" s="214"/>
      <c r="D265" s="221"/>
      <c r="E265" s="213"/>
      <c r="F265" s="210"/>
      <c r="G265" s="210"/>
      <c r="H265" s="210"/>
      <c r="I265" s="210"/>
      <c r="J265" s="210"/>
      <c r="K265" s="214"/>
      <c r="L265" s="214"/>
      <c r="M265" s="214"/>
      <c r="N265" s="214"/>
    </row>
    <row r="266" spans="2:16" x14ac:dyDescent="0.5">
      <c r="B266" s="209"/>
      <c r="C266" s="214"/>
      <c r="D266" s="211"/>
      <c r="E266" s="213"/>
      <c r="F266" s="210"/>
      <c r="G266" s="210"/>
      <c r="H266" s="210"/>
      <c r="I266" s="210"/>
      <c r="J266" s="210"/>
      <c r="K266" s="214"/>
      <c r="L266" s="214"/>
      <c r="M266" s="214"/>
      <c r="N266" s="214"/>
    </row>
    <row r="267" spans="2:16" ht="32.25" thickBot="1" x14ac:dyDescent="0.55000000000000004">
      <c r="B267" s="209"/>
      <c r="C267" s="214"/>
      <c r="D267" s="215"/>
      <c r="E267" s="234" t="s">
        <v>426</v>
      </c>
      <c r="F267" s="214"/>
      <c r="G267" s="236" t="s">
        <v>440</v>
      </c>
      <c r="H267" s="236"/>
      <c r="I267" s="236"/>
      <c r="J267" s="236"/>
      <c r="K267" s="236"/>
      <c r="L267" s="214"/>
      <c r="M267" s="214"/>
      <c r="N267" s="214"/>
    </row>
    <row r="268" spans="2:16" x14ac:dyDescent="0.5">
      <c r="B268" s="209"/>
      <c r="C268" s="214"/>
      <c r="D268" s="215"/>
      <c r="E268" s="224" t="s">
        <v>442</v>
      </c>
      <c r="F268" s="222"/>
      <c r="G268" s="235" t="s">
        <v>281</v>
      </c>
      <c r="H268" s="235"/>
      <c r="I268" s="235"/>
      <c r="J268" s="235"/>
      <c r="K268" s="235"/>
      <c r="L268" s="214"/>
      <c r="M268" s="214"/>
      <c r="N268" s="214"/>
    </row>
    <row r="273" spans="11:15" x14ac:dyDescent="0.5">
      <c r="K273" s="99"/>
      <c r="L273" s="99"/>
      <c r="M273" s="99"/>
      <c r="N273" s="99"/>
      <c r="O273" s="100"/>
    </row>
  </sheetData>
  <mergeCells count="14">
    <mergeCell ref="G268:K268"/>
    <mergeCell ref="G267:K267"/>
    <mergeCell ref="I1:N7"/>
    <mergeCell ref="E13:E14"/>
    <mergeCell ref="H264:I264"/>
    <mergeCell ref="B11:N11"/>
    <mergeCell ref="B8:N8"/>
    <mergeCell ref="D15:E15"/>
    <mergeCell ref="D209:E209"/>
    <mergeCell ref="D240:E240"/>
    <mergeCell ref="D33:F33"/>
    <mergeCell ref="B20:F20"/>
    <mergeCell ref="B25:F25"/>
    <mergeCell ref="G13:N13"/>
  </mergeCells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topLeftCell="A46" zoomScale="140" zoomScaleNormal="140" workbookViewId="0">
      <selection activeCell="C62" sqref="C6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30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211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31</v>
      </c>
      <c r="B8" s="2" t="s">
        <v>128</v>
      </c>
      <c r="C8" s="2" t="s">
        <v>215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388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42</v>
      </c>
      <c r="B12" s="39" t="s">
        <v>40</v>
      </c>
      <c r="C12" s="39" t="s">
        <v>42</v>
      </c>
      <c r="D12" s="40" t="s">
        <v>53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134</v>
      </c>
      <c r="B13" s="69" t="s">
        <v>41</v>
      </c>
      <c r="C13" s="69" t="s">
        <v>136</v>
      </c>
      <c r="D13" s="70"/>
      <c r="E13" s="71"/>
      <c r="F13" s="72" t="s">
        <v>54</v>
      </c>
      <c r="G13" s="69" t="s">
        <v>2</v>
      </c>
      <c r="H13" s="69" t="s">
        <v>3</v>
      </c>
      <c r="I13" s="69" t="s">
        <v>4</v>
      </c>
      <c r="J13" s="69" t="s">
        <v>33</v>
      </c>
      <c r="K13" s="72" t="s">
        <v>34</v>
      </c>
      <c r="L13" s="73" t="s">
        <v>32</v>
      </c>
      <c r="M13" s="73" t="s">
        <v>5</v>
      </c>
    </row>
    <row r="14" spans="1:14" x14ac:dyDescent="0.25">
      <c r="A14" s="55"/>
      <c r="B14" s="56"/>
      <c r="C14" s="57"/>
      <c r="D14" s="58" t="s">
        <v>290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291</v>
      </c>
      <c r="C15" s="20">
        <v>44546</v>
      </c>
      <c r="D15" s="51" t="s">
        <v>292</v>
      </c>
      <c r="E15" s="52"/>
      <c r="F15" s="13" t="s">
        <v>55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293</v>
      </c>
      <c r="C16" s="20">
        <v>44546</v>
      </c>
      <c r="D16" s="51" t="s">
        <v>294</v>
      </c>
      <c r="E16" s="52"/>
      <c r="F16" s="13" t="s">
        <v>55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180</v>
      </c>
      <c r="C17" s="35" t="s">
        <v>162</v>
      </c>
      <c r="D17" s="44" t="s">
        <v>171</v>
      </c>
      <c r="E17" s="44"/>
      <c r="F17" s="3" t="s">
        <v>55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181</v>
      </c>
      <c r="C18" s="35" t="s">
        <v>162</v>
      </c>
      <c r="D18" s="44" t="s">
        <v>172</v>
      </c>
      <c r="E18" s="44"/>
      <c r="F18" s="3" t="s">
        <v>55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295</v>
      </c>
      <c r="E19" s="54"/>
      <c r="F19" s="23" t="s">
        <v>55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163</v>
      </c>
      <c r="C20" s="35" t="s">
        <v>162</v>
      </c>
      <c r="D20" s="44" t="s">
        <v>165</v>
      </c>
      <c r="E20" s="44"/>
      <c r="F20" s="3" t="s">
        <v>55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81</v>
      </c>
      <c r="C21" s="35">
        <v>43048</v>
      </c>
      <c r="D21" s="46" t="s">
        <v>15</v>
      </c>
      <c r="E21" s="46"/>
      <c r="F21" s="3" t="s">
        <v>55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174</v>
      </c>
      <c r="C22" s="35" t="s">
        <v>162</v>
      </c>
      <c r="D22" s="44" t="s">
        <v>167</v>
      </c>
      <c r="E22" s="44"/>
      <c r="F22" s="3" t="s">
        <v>55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175</v>
      </c>
      <c r="C23" s="35" t="s">
        <v>162</v>
      </c>
      <c r="D23" s="44" t="s">
        <v>168</v>
      </c>
      <c r="E23" s="44"/>
      <c r="F23" s="3" t="s">
        <v>55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176</v>
      </c>
      <c r="C24" s="35" t="s">
        <v>162</v>
      </c>
      <c r="D24" s="44" t="s">
        <v>169</v>
      </c>
      <c r="E24" s="44"/>
      <c r="F24" s="3" t="s">
        <v>55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177</v>
      </c>
      <c r="C25" s="35" t="s">
        <v>162</v>
      </c>
      <c r="D25" s="44" t="s">
        <v>325</v>
      </c>
      <c r="E25" s="44"/>
      <c r="F25" s="3" t="s">
        <v>55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164</v>
      </c>
      <c r="C26" s="35" t="s">
        <v>162</v>
      </c>
      <c r="D26" s="44" t="s">
        <v>166</v>
      </c>
      <c r="E26" s="44"/>
      <c r="F26" s="3" t="s">
        <v>55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296</v>
      </c>
      <c r="E27" s="54"/>
      <c r="F27" s="23" t="s">
        <v>55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298</v>
      </c>
      <c r="E28" s="54"/>
      <c r="F28" s="23" t="s">
        <v>55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297</v>
      </c>
      <c r="E29" s="54"/>
      <c r="F29" s="23" t="s">
        <v>55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278</v>
      </c>
      <c r="C30" s="20">
        <v>44498</v>
      </c>
      <c r="D30" s="50" t="s">
        <v>279</v>
      </c>
      <c r="E30" s="50"/>
      <c r="F30" s="13" t="s">
        <v>55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280</v>
      </c>
      <c r="E31" s="18"/>
      <c r="F31" s="21" t="s">
        <v>55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389</v>
      </c>
      <c r="C32" s="9">
        <v>44390</v>
      </c>
      <c r="D32" s="48" t="s">
        <v>390</v>
      </c>
      <c r="E32" s="48"/>
      <c r="F32" s="21" t="s">
        <v>55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392</v>
      </c>
      <c r="C33" s="9">
        <v>44390</v>
      </c>
      <c r="D33" s="48" t="s">
        <v>391</v>
      </c>
      <c r="E33" s="48"/>
      <c r="F33" s="21" t="s">
        <v>55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392</v>
      </c>
      <c r="C34" s="9">
        <v>44390</v>
      </c>
      <c r="D34" s="53" t="s">
        <v>393</v>
      </c>
      <c r="E34" s="54"/>
      <c r="F34" s="21" t="s">
        <v>55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392</v>
      </c>
      <c r="C35" s="9">
        <v>44390</v>
      </c>
      <c r="D35" s="53" t="s">
        <v>394</v>
      </c>
      <c r="E35" s="54"/>
      <c r="F35" s="21" t="s">
        <v>55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392</v>
      </c>
      <c r="C36" s="9">
        <v>44390</v>
      </c>
      <c r="D36" s="53" t="s">
        <v>395</v>
      </c>
      <c r="E36" s="54"/>
      <c r="F36" s="21" t="s">
        <v>55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392</v>
      </c>
      <c r="C37" s="9">
        <v>44390</v>
      </c>
      <c r="D37" s="53" t="s">
        <v>396</v>
      </c>
      <c r="E37" s="54"/>
      <c r="F37" s="21" t="s">
        <v>55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397</v>
      </c>
      <c r="C38" s="9">
        <v>44390</v>
      </c>
      <c r="D38" s="50" t="s">
        <v>398</v>
      </c>
      <c r="E38" s="50"/>
      <c r="F38" s="21" t="s">
        <v>55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399</v>
      </c>
      <c r="E39" s="18"/>
      <c r="F39" s="21" t="s">
        <v>55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400</v>
      </c>
      <c r="C40" s="9">
        <v>44390</v>
      </c>
      <c r="D40" s="60" t="s">
        <v>401</v>
      </c>
      <c r="E40" s="48"/>
      <c r="F40" s="21" t="s">
        <v>55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402</v>
      </c>
      <c r="C41" s="9">
        <v>44390</v>
      </c>
      <c r="D41" s="60" t="s">
        <v>403</v>
      </c>
      <c r="E41" s="48"/>
      <c r="F41" s="21" t="s">
        <v>55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402</v>
      </c>
      <c r="C42" s="9">
        <v>44390</v>
      </c>
      <c r="D42" s="60" t="s">
        <v>404</v>
      </c>
      <c r="E42" s="48"/>
      <c r="F42" s="21" t="s">
        <v>55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405</v>
      </c>
      <c r="C43" s="9">
        <v>44390</v>
      </c>
      <c r="D43" s="60" t="s">
        <v>406</v>
      </c>
      <c r="E43" s="48"/>
      <c r="F43" s="21" t="s">
        <v>55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407</v>
      </c>
      <c r="C44" s="9">
        <v>44390</v>
      </c>
      <c r="D44" s="60" t="s">
        <v>408</v>
      </c>
      <c r="E44" s="48"/>
      <c r="F44" s="21" t="s">
        <v>55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409</v>
      </c>
      <c r="C45" s="9">
        <v>44390</v>
      </c>
      <c r="D45" s="60" t="s">
        <v>410</v>
      </c>
      <c r="E45" s="48"/>
      <c r="F45" s="21" t="s">
        <v>55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411</v>
      </c>
      <c r="C46" s="9">
        <v>44390</v>
      </c>
      <c r="D46" s="60" t="s">
        <v>412</v>
      </c>
      <c r="E46" s="48"/>
      <c r="F46" s="21" t="s">
        <v>55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411</v>
      </c>
      <c r="C47" s="9">
        <v>44390</v>
      </c>
      <c r="D47" s="61" t="s">
        <v>413</v>
      </c>
      <c r="E47" s="62"/>
      <c r="F47" s="21" t="s">
        <v>55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411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341</v>
      </c>
      <c r="C50" s="35">
        <v>43217</v>
      </c>
      <c r="D50" s="49" t="s">
        <v>342</v>
      </c>
      <c r="E50" s="47"/>
      <c r="F50" s="3" t="s">
        <v>55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341</v>
      </c>
      <c r="C51" s="35">
        <v>43217</v>
      </c>
      <c r="D51" s="49" t="s">
        <v>343</v>
      </c>
      <c r="E51" s="47"/>
      <c r="F51" s="3" t="s">
        <v>55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93</v>
      </c>
      <c r="C52" s="35" t="s">
        <v>87</v>
      </c>
      <c r="D52" s="49" t="s">
        <v>361</v>
      </c>
      <c r="E52" s="47"/>
      <c r="F52" s="3" t="s">
        <v>55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94</v>
      </c>
      <c r="C53" s="35" t="s">
        <v>87</v>
      </c>
      <c r="D53" s="49" t="s">
        <v>362</v>
      </c>
      <c r="E53" s="47"/>
      <c r="F53" s="3" t="s">
        <v>55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93</v>
      </c>
      <c r="C54" s="35" t="s">
        <v>87</v>
      </c>
      <c r="D54" s="49" t="s">
        <v>363</v>
      </c>
      <c r="E54" s="47"/>
      <c r="F54" s="3" t="s">
        <v>55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94</v>
      </c>
      <c r="C55" s="35" t="s">
        <v>87</v>
      </c>
      <c r="D55" s="49" t="s">
        <v>364</v>
      </c>
      <c r="E55" s="47"/>
      <c r="F55" s="3" t="s">
        <v>55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93</v>
      </c>
      <c r="C56" s="35" t="s">
        <v>87</v>
      </c>
      <c r="D56" s="49" t="s">
        <v>365</v>
      </c>
      <c r="E56" s="47"/>
      <c r="F56" s="3" t="s">
        <v>55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94</v>
      </c>
      <c r="C57" s="35" t="s">
        <v>87</v>
      </c>
      <c r="D57" s="49" t="s">
        <v>366</v>
      </c>
      <c r="E57" s="47"/>
      <c r="F57" s="3" t="s">
        <v>55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18294</cp:lastModifiedBy>
  <cp:lastPrinted>2023-12-06T13:12:48Z</cp:lastPrinted>
  <dcterms:created xsi:type="dcterms:W3CDTF">2017-10-05T13:28:57Z</dcterms:created>
  <dcterms:modified xsi:type="dcterms:W3CDTF">2024-01-08T13:30:16Z</dcterms:modified>
</cp:coreProperties>
</file>