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GN-JOSE\Desktop\2024\CORTE SEMESTRAL 2024-2023\"/>
    </mc:Choice>
  </mc:AlternateContent>
  <bookViews>
    <workbookView xWindow="-120" yWindow="-120" windowWidth="29040" windowHeight="15840"/>
  </bookViews>
  <sheets>
    <sheet name="enero-marzo 2021" sheetId="2" r:id="rId1"/>
    <sheet name="Hoja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2" l="1"/>
  <c r="J74" i="2" l="1"/>
  <c r="L74" i="2" s="1"/>
  <c r="M74" i="2" s="1"/>
  <c r="J44" i="2"/>
  <c r="L44" i="2" s="1"/>
  <c r="J43" i="2"/>
  <c r="L43" i="2" s="1"/>
  <c r="J42" i="2"/>
  <c r="L42" i="2" s="1"/>
  <c r="D44" i="2"/>
  <c r="B44" i="2"/>
  <c r="D43" i="2"/>
  <c r="B43" i="2"/>
  <c r="D42" i="2"/>
  <c r="B42" i="2"/>
  <c r="J134" i="2"/>
  <c r="L134" i="2" s="1"/>
  <c r="J35" i="2"/>
  <c r="L35" i="2" s="1"/>
  <c r="J105" i="2"/>
  <c r="J129" i="2"/>
  <c r="L129" i="2" s="1"/>
  <c r="J17" i="2"/>
  <c r="J261" i="2"/>
  <c r="L261" i="2" s="1"/>
  <c r="J119" i="2"/>
  <c r="L119" i="2" s="1"/>
  <c r="J139" i="2"/>
  <c r="L139" i="2" s="1"/>
  <c r="J103" i="2"/>
  <c r="J156" i="2"/>
  <c r="J240" i="2"/>
  <c r="L240" i="2" s="1"/>
  <c r="J217" i="2"/>
  <c r="L217" i="2" s="1"/>
  <c r="J248" i="2"/>
  <c r="J37" i="2"/>
  <c r="L37" i="2" s="1"/>
  <c r="F37" i="2"/>
  <c r="J38" i="2"/>
  <c r="L38" i="2" s="1"/>
  <c r="J36" i="2"/>
  <c r="L36" i="2" s="1"/>
  <c r="J50" i="2"/>
  <c r="L50" i="2" s="1"/>
  <c r="J57" i="3"/>
  <c r="L57" i="3" s="1"/>
  <c r="J56" i="3"/>
  <c r="L56" i="3" s="1"/>
  <c r="J55" i="3"/>
  <c r="L55" i="3" s="1"/>
  <c r="M55" i="3" s="1"/>
  <c r="J54" i="3"/>
  <c r="L54" i="3" s="1"/>
  <c r="J53" i="3"/>
  <c r="L53" i="3" s="1"/>
  <c r="J52" i="3"/>
  <c r="L52" i="3" s="1"/>
  <c r="J51" i="3"/>
  <c r="L51" i="3" s="1"/>
  <c r="J50" i="3"/>
  <c r="L50" i="3" s="1"/>
  <c r="M50" i="3" s="1"/>
  <c r="N50" i="3" s="1"/>
  <c r="J144" i="2"/>
  <c r="J145" i="2"/>
  <c r="J146" i="2"/>
  <c r="J72" i="2"/>
  <c r="L72" i="2" s="1"/>
  <c r="J141" i="2"/>
  <c r="L141" i="2" s="1"/>
  <c r="J88" i="2"/>
  <c r="L88" i="2" s="1"/>
  <c r="J89" i="2"/>
  <c r="L89" i="2" s="1"/>
  <c r="J140" i="2"/>
  <c r="L140" i="2" s="1"/>
  <c r="J174" i="2"/>
  <c r="L174" i="2" s="1"/>
  <c r="J128" i="2"/>
  <c r="L128" i="2" s="1"/>
  <c r="M128" i="2" s="1"/>
  <c r="N128" i="2" s="1"/>
  <c r="J60" i="2"/>
  <c r="L60" i="2" s="1"/>
  <c r="M60" i="2" s="1"/>
  <c r="N60" i="2" s="1"/>
  <c r="J241" i="2"/>
  <c r="L241" i="2" s="1"/>
  <c r="J242" i="2"/>
  <c r="L242" i="2" s="1"/>
  <c r="J239" i="2"/>
  <c r="L239" i="2" s="1"/>
  <c r="J222" i="2"/>
  <c r="L222" i="2" s="1"/>
  <c r="J251" i="2"/>
  <c r="L251" i="2" s="1"/>
  <c r="I47" i="3"/>
  <c r="K47" i="3" s="1"/>
  <c r="I46" i="3"/>
  <c r="K46" i="3" s="1"/>
  <c r="I45" i="3"/>
  <c r="K45" i="3" s="1"/>
  <c r="I44" i="3"/>
  <c r="K44" i="3" s="1"/>
  <c r="I43" i="3"/>
  <c r="K43" i="3" s="1"/>
  <c r="I42" i="3"/>
  <c r="K42" i="3" s="1"/>
  <c r="I41" i="3"/>
  <c r="K41" i="3" s="1"/>
  <c r="I40" i="3"/>
  <c r="K40" i="3" s="1"/>
  <c r="I39" i="3"/>
  <c r="K39" i="3" s="1"/>
  <c r="I38" i="3"/>
  <c r="K38" i="3" s="1"/>
  <c r="I37" i="3"/>
  <c r="K37" i="3" s="1"/>
  <c r="I36" i="3"/>
  <c r="K36" i="3" s="1"/>
  <c r="I35" i="3"/>
  <c r="K35" i="3" s="1"/>
  <c r="I34" i="3"/>
  <c r="K34" i="3" s="1"/>
  <c r="I33" i="3"/>
  <c r="K33" i="3" s="1"/>
  <c r="I32" i="3"/>
  <c r="K32" i="3" s="1"/>
  <c r="M44" i="2" l="1"/>
  <c r="N44" i="2" s="1"/>
  <c r="M43" i="2"/>
  <c r="N43" i="2" s="1"/>
  <c r="M42" i="2"/>
  <c r="N42" i="2" s="1"/>
  <c r="M134" i="2"/>
  <c r="N134" i="2" s="1"/>
  <c r="M35" i="2"/>
  <c r="N35" i="2" s="1"/>
  <c r="M129" i="2"/>
  <c r="N129" i="2" s="1"/>
  <c r="M261" i="2"/>
  <c r="N261" i="2" s="1"/>
  <c r="M119" i="2"/>
  <c r="N119" i="2" s="1"/>
  <c r="M139" i="2"/>
  <c r="N139" i="2" s="1"/>
  <c r="M240" i="2"/>
  <c r="N240" i="2" s="1"/>
  <c r="M217" i="2"/>
  <c r="N217" i="2" s="1"/>
  <c r="M37" i="2"/>
  <c r="N37" i="2" s="1"/>
  <c r="M38" i="2"/>
  <c r="N38" i="2" s="1"/>
  <c r="M36" i="2"/>
  <c r="N36" i="2" s="1"/>
  <c r="M50" i="2"/>
  <c r="N50" i="2" s="1"/>
  <c r="N56" i="3"/>
  <c r="M56" i="3"/>
  <c r="M57" i="3"/>
  <c r="N57" i="3" s="1"/>
  <c r="M54" i="3"/>
  <c r="N54" i="3" s="1"/>
  <c r="N55" i="3"/>
  <c r="M52" i="3"/>
  <c r="N52" i="3" s="1"/>
  <c r="M53" i="3"/>
  <c r="N53" i="3" s="1"/>
  <c r="M51" i="3"/>
  <c r="N51" i="3" s="1"/>
  <c r="M72" i="2"/>
  <c r="N72" i="2" s="1"/>
  <c r="M141" i="2"/>
  <c r="N141" i="2" s="1"/>
  <c r="M88" i="2"/>
  <c r="N88" i="2" s="1"/>
  <c r="M89" i="2"/>
  <c r="N89" i="2" s="1"/>
  <c r="N74" i="2"/>
  <c r="M140" i="2"/>
  <c r="N140" i="2" s="1"/>
  <c r="M174" i="2"/>
  <c r="N174" i="2" s="1"/>
  <c r="M241" i="2"/>
  <c r="N241" i="2" s="1"/>
  <c r="M242" i="2"/>
  <c r="N242" i="2" s="1"/>
  <c r="M239" i="2"/>
  <c r="N239" i="2" s="1"/>
  <c r="M222" i="2"/>
  <c r="N222" i="2" s="1"/>
  <c r="M251" i="2"/>
  <c r="N251" i="2" s="1"/>
  <c r="L41" i="3"/>
  <c r="M41" i="3" s="1"/>
  <c r="L44" i="3"/>
  <c r="M44" i="3" s="1"/>
  <c r="L45" i="3"/>
  <c r="M45" i="3" s="1"/>
  <c r="L38" i="3"/>
  <c r="M38" i="3" s="1"/>
  <c r="L42" i="3"/>
  <c r="M42" i="3" s="1"/>
  <c r="L46" i="3"/>
  <c r="M46" i="3" s="1"/>
  <c r="L40" i="3"/>
  <c r="M40" i="3" s="1"/>
  <c r="L39" i="3"/>
  <c r="M39" i="3" s="1"/>
  <c r="L43" i="3"/>
  <c r="M43" i="3" s="1"/>
  <c r="L47" i="3"/>
  <c r="M47" i="3" s="1"/>
  <c r="L37" i="3"/>
  <c r="M37" i="3" s="1"/>
  <c r="L36" i="3"/>
  <c r="M36" i="3" s="1"/>
  <c r="L35" i="3"/>
  <c r="M35" i="3" s="1"/>
  <c r="L34" i="3"/>
  <c r="M34" i="3" s="1"/>
  <c r="L33" i="3"/>
  <c r="M33" i="3" s="1"/>
  <c r="L32" i="3"/>
  <c r="M32" i="3" s="1"/>
  <c r="J118" i="2" l="1"/>
  <c r="L118" i="2" s="1"/>
  <c r="M118" i="2" l="1"/>
  <c r="N118" i="2" s="1"/>
  <c r="J21" i="2"/>
  <c r="J228" i="2" l="1"/>
  <c r="L228" i="2" s="1"/>
  <c r="J229" i="2"/>
  <c r="M228" i="2" l="1"/>
  <c r="N228" i="2" s="1"/>
  <c r="J238" i="2"/>
  <c r="L238" i="2" s="1"/>
  <c r="M238" i="2" l="1"/>
  <c r="N238" i="2" s="1"/>
  <c r="I31" i="3"/>
  <c r="K31" i="3" s="1"/>
  <c r="I30" i="3"/>
  <c r="K30" i="3" s="1"/>
  <c r="I29" i="3"/>
  <c r="K29" i="3" s="1"/>
  <c r="I28" i="3"/>
  <c r="K28" i="3" s="1"/>
  <c r="I27" i="3"/>
  <c r="K27" i="3" s="1"/>
  <c r="I26" i="3"/>
  <c r="K26" i="3" s="1"/>
  <c r="I25" i="3"/>
  <c r="K25" i="3" s="1"/>
  <c r="I24" i="3"/>
  <c r="K24" i="3" s="1"/>
  <c r="I23" i="3"/>
  <c r="K23" i="3" s="1"/>
  <c r="I22" i="3"/>
  <c r="K22" i="3" s="1"/>
  <c r="I21" i="3"/>
  <c r="K21" i="3" s="1"/>
  <c r="I20" i="3"/>
  <c r="K20" i="3" s="1"/>
  <c r="I19" i="3"/>
  <c r="K19" i="3" s="1"/>
  <c r="I18" i="3"/>
  <c r="K18" i="3" s="1"/>
  <c r="I17" i="3"/>
  <c r="K17" i="3" s="1"/>
  <c r="I16" i="3"/>
  <c r="K16" i="3" s="1"/>
  <c r="I15" i="3"/>
  <c r="K15" i="3" s="1"/>
  <c r="L21" i="3" l="1"/>
  <c r="M21" i="3" s="1"/>
  <c r="L18" i="3"/>
  <c r="M18" i="3" s="1"/>
  <c r="L23" i="3"/>
  <c r="M23" i="3" s="1"/>
  <c r="L17" i="3"/>
  <c r="M17" i="3" s="1"/>
  <c r="L25" i="3"/>
  <c r="M25" i="3" s="1"/>
  <c r="L28" i="3"/>
  <c r="M28" i="3" s="1"/>
  <c r="L22" i="3"/>
  <c r="M22" i="3" s="1"/>
  <c r="L26" i="3"/>
  <c r="M26" i="3" s="1"/>
  <c r="L29" i="3"/>
  <c r="M29" i="3" s="1"/>
  <c r="L15" i="3"/>
  <c r="M15" i="3" s="1"/>
  <c r="L19" i="3"/>
  <c r="M19" i="3" s="1"/>
  <c r="L27" i="3"/>
  <c r="M27" i="3" s="1"/>
  <c r="L30" i="3"/>
  <c r="M30" i="3" s="1"/>
  <c r="L16" i="3"/>
  <c r="M16" i="3" s="1"/>
  <c r="L20" i="3"/>
  <c r="M20" i="3" s="1"/>
  <c r="L24" i="3"/>
  <c r="M24" i="3" s="1"/>
  <c r="L31" i="3"/>
  <c r="M31" i="3" s="1"/>
  <c r="J152" i="2"/>
  <c r="J151" i="2"/>
  <c r="J150" i="2"/>
  <c r="J149" i="2"/>
  <c r="J147" i="2"/>
  <c r="J214" i="2"/>
  <c r="L214" i="2" s="1"/>
  <c r="J213" i="2"/>
  <c r="L213" i="2" s="1"/>
  <c r="J212" i="2"/>
  <c r="L212" i="2" s="1"/>
  <c r="J211" i="2"/>
  <c r="L211" i="2" s="1"/>
  <c r="J209" i="2"/>
  <c r="L209" i="2" s="1"/>
  <c r="J208" i="2"/>
  <c r="L208" i="2" s="1"/>
  <c r="J207" i="2"/>
  <c r="L207" i="2" s="1"/>
  <c r="J206" i="2"/>
  <c r="L206" i="2" s="1"/>
  <c r="J204" i="2"/>
  <c r="L204" i="2" s="1"/>
  <c r="J203" i="2"/>
  <c r="L203" i="2" s="1"/>
  <c r="J202" i="2"/>
  <c r="L202" i="2" s="1"/>
  <c r="J201" i="2"/>
  <c r="L201" i="2" s="1"/>
  <c r="J199" i="2"/>
  <c r="L199" i="2" s="1"/>
  <c r="J198" i="2"/>
  <c r="L198" i="2" s="1"/>
  <c r="J197" i="2"/>
  <c r="L197" i="2" s="1"/>
  <c r="J196" i="2"/>
  <c r="L196" i="2" s="1"/>
  <c r="J194" i="2"/>
  <c r="L194" i="2" s="1"/>
  <c r="J193" i="2"/>
  <c r="L193" i="2" s="1"/>
  <c r="J192" i="2"/>
  <c r="L192" i="2" s="1"/>
  <c r="J191" i="2"/>
  <c r="L191" i="2" s="1"/>
  <c r="J189" i="2"/>
  <c r="L189" i="2" s="1"/>
  <c r="J188" i="2"/>
  <c r="L188" i="2" s="1"/>
  <c r="J187" i="2"/>
  <c r="L187" i="2" s="1"/>
  <c r="J186" i="2"/>
  <c r="L186" i="2" s="1"/>
  <c r="J184" i="2"/>
  <c r="L184" i="2" s="1"/>
  <c r="J183" i="2"/>
  <c r="L183" i="2" s="1"/>
  <c r="M183" i="2" s="1"/>
  <c r="N183" i="2" s="1"/>
  <c r="J182" i="2"/>
  <c r="L182" i="2" s="1"/>
  <c r="M182" i="2" s="1"/>
  <c r="N182" i="2" s="1"/>
  <c r="J181" i="2"/>
  <c r="L181" i="2" s="1"/>
  <c r="M213" i="2" l="1"/>
  <c r="N213" i="2" s="1"/>
  <c r="M211" i="2"/>
  <c r="N211" i="2" s="1"/>
  <c r="M212" i="2"/>
  <c r="N212" i="2" s="1"/>
  <c r="M214" i="2"/>
  <c r="N214" i="2" s="1"/>
  <c r="M209" i="2"/>
  <c r="N209" i="2" s="1"/>
  <c r="M206" i="2"/>
  <c r="N206" i="2" s="1"/>
  <c r="M207" i="2"/>
  <c r="N207" i="2" s="1"/>
  <c r="M208" i="2"/>
  <c r="N208" i="2" s="1"/>
  <c r="M201" i="2"/>
  <c r="N201" i="2" s="1"/>
  <c r="M203" i="2"/>
  <c r="N203" i="2" s="1"/>
  <c r="M202" i="2"/>
  <c r="N202" i="2" s="1"/>
  <c r="M204" i="2"/>
  <c r="N204" i="2" s="1"/>
  <c r="M196" i="2"/>
  <c r="N196" i="2" s="1"/>
  <c r="M197" i="2"/>
  <c r="N197" i="2" s="1"/>
  <c r="M198" i="2"/>
  <c r="N198" i="2" s="1"/>
  <c r="M199" i="2"/>
  <c r="N199" i="2" s="1"/>
  <c r="M192" i="2"/>
  <c r="N192" i="2" s="1"/>
  <c r="M193" i="2"/>
  <c r="N193" i="2" s="1"/>
  <c r="M191" i="2"/>
  <c r="N191" i="2" s="1"/>
  <c r="M194" i="2"/>
  <c r="N194" i="2" s="1"/>
  <c r="M188" i="2"/>
  <c r="N188" i="2" s="1"/>
  <c r="M186" i="2"/>
  <c r="N186" i="2" s="1"/>
  <c r="M187" i="2"/>
  <c r="N187" i="2" s="1"/>
  <c r="M189" i="2"/>
  <c r="N189" i="2" s="1"/>
  <c r="M181" i="2"/>
  <c r="N181" i="2" s="1"/>
  <c r="M184" i="2"/>
  <c r="N184" i="2" s="1"/>
  <c r="J179" i="2"/>
  <c r="L179" i="2" s="1"/>
  <c r="J178" i="2"/>
  <c r="L178" i="2" s="1"/>
  <c r="J177" i="2"/>
  <c r="L177" i="2" s="1"/>
  <c r="J176" i="2"/>
  <c r="L176" i="2" s="1"/>
  <c r="J172" i="2"/>
  <c r="L172" i="2" s="1"/>
  <c r="J171" i="2"/>
  <c r="L171" i="2" s="1"/>
  <c r="J170" i="2"/>
  <c r="L170" i="2" s="1"/>
  <c r="J169" i="2"/>
  <c r="L169" i="2" s="1"/>
  <c r="J167" i="2"/>
  <c r="L167" i="2" s="1"/>
  <c r="J166" i="2"/>
  <c r="L166" i="2" s="1"/>
  <c r="M166" i="2" s="1"/>
  <c r="J165" i="2"/>
  <c r="L165" i="2" s="1"/>
  <c r="M165" i="2" s="1"/>
  <c r="J164" i="2"/>
  <c r="L164" i="2" s="1"/>
  <c r="J162" i="2"/>
  <c r="L162" i="2" s="1"/>
  <c r="J161" i="2"/>
  <c r="L161" i="2" s="1"/>
  <c r="M161" i="2" s="1"/>
  <c r="J160" i="2"/>
  <c r="L160" i="2" s="1"/>
  <c r="M160" i="2" s="1"/>
  <c r="J159" i="2"/>
  <c r="L159" i="2" s="1"/>
  <c r="F159" i="2"/>
  <c r="F160" i="2" s="1"/>
  <c r="F162" i="2" s="1"/>
  <c r="F164" i="2" s="1"/>
  <c r="J157" i="2"/>
  <c r="L157" i="2" s="1"/>
  <c r="L156" i="2"/>
  <c r="J155" i="2"/>
  <c r="L155" i="2" s="1"/>
  <c r="J154" i="2"/>
  <c r="L154" i="2" s="1"/>
  <c r="L152" i="2"/>
  <c r="L151" i="2"/>
  <c r="L150" i="2"/>
  <c r="L149" i="2"/>
  <c r="M149" i="2" s="1"/>
  <c r="N149" i="2" s="1"/>
  <c r="L147" i="2"/>
  <c r="L146" i="2"/>
  <c r="L145" i="2"/>
  <c r="L144" i="2"/>
  <c r="M170" i="2" l="1"/>
  <c r="N170" i="2" s="1"/>
  <c r="M169" i="2"/>
  <c r="N169" i="2" s="1"/>
  <c r="F165" i="2"/>
  <c r="F167" i="2" s="1"/>
  <c r="F169" i="2"/>
  <c r="F170" i="2" s="1"/>
  <c r="F171" i="2" s="1"/>
  <c r="F172" i="2" s="1"/>
  <c r="M177" i="2"/>
  <c r="N177" i="2" s="1"/>
  <c r="M176" i="2"/>
  <c r="N176" i="2" s="1"/>
  <c r="M178" i="2"/>
  <c r="N178" i="2" s="1"/>
  <c r="M179" i="2"/>
  <c r="N179" i="2" s="1"/>
  <c r="M172" i="2"/>
  <c r="N172" i="2" s="1"/>
  <c r="M171" i="2"/>
  <c r="N171" i="2" s="1"/>
  <c r="M164" i="2"/>
  <c r="N164" i="2" s="1"/>
  <c r="M167" i="2"/>
  <c r="N167" i="2" s="1"/>
  <c r="N165" i="2"/>
  <c r="N166" i="2"/>
  <c r="M159" i="2"/>
  <c r="N159" i="2" s="1"/>
  <c r="M162" i="2"/>
  <c r="N162" i="2" s="1"/>
  <c r="N160" i="2"/>
  <c r="N161" i="2"/>
  <c r="M155" i="2"/>
  <c r="N155" i="2" s="1"/>
  <c r="M154" i="2"/>
  <c r="N154" i="2" s="1"/>
  <c r="M156" i="2"/>
  <c r="N156" i="2" s="1"/>
  <c r="M157" i="2"/>
  <c r="N157" i="2" s="1"/>
  <c r="M152" i="2"/>
  <c r="N152" i="2" s="1"/>
  <c r="M150" i="2"/>
  <c r="N150" i="2" s="1"/>
  <c r="M151" i="2"/>
  <c r="N151" i="2" s="1"/>
  <c r="M146" i="2"/>
  <c r="N146" i="2" s="1"/>
  <c r="M144" i="2"/>
  <c r="N144" i="2" s="1"/>
  <c r="M145" i="2"/>
  <c r="N145" i="2" s="1"/>
  <c r="M147" i="2"/>
  <c r="N147" i="2" s="1"/>
  <c r="L120" i="2"/>
  <c r="M120" i="2" s="1"/>
  <c r="N120" i="2" s="1"/>
  <c r="J117" i="2"/>
  <c r="L117" i="2" s="1"/>
  <c r="F117" i="2"/>
  <c r="D117" i="2"/>
  <c r="D120" i="2" s="1"/>
  <c r="B117" i="2"/>
  <c r="B120" i="2" s="1"/>
  <c r="J124" i="2"/>
  <c r="L124" i="2" s="1"/>
  <c r="J125" i="2"/>
  <c r="L125" i="2" s="1"/>
  <c r="J136" i="2"/>
  <c r="L136" i="2" s="1"/>
  <c r="J138" i="2"/>
  <c r="L138" i="2" s="1"/>
  <c r="J133" i="2"/>
  <c r="L133" i="2" s="1"/>
  <c r="J123" i="2"/>
  <c r="L123" i="2" s="1"/>
  <c r="J126" i="2"/>
  <c r="L126" i="2" s="1"/>
  <c r="J127" i="2"/>
  <c r="L127" i="2" s="1"/>
  <c r="J130" i="2"/>
  <c r="L130" i="2" s="1"/>
  <c r="J131" i="2"/>
  <c r="L131" i="2" s="1"/>
  <c r="J132" i="2"/>
  <c r="L132" i="2" s="1"/>
  <c r="J135" i="2"/>
  <c r="L135" i="2" s="1"/>
  <c r="J137" i="2"/>
  <c r="L137" i="2" s="1"/>
  <c r="J142" i="2"/>
  <c r="L142" i="2" s="1"/>
  <c r="J122" i="2"/>
  <c r="L122" i="2" s="1"/>
  <c r="J121" i="2"/>
  <c r="L121" i="2" s="1"/>
  <c r="J116" i="2"/>
  <c r="L116" i="2" s="1"/>
  <c r="J115" i="2"/>
  <c r="L115" i="2" s="1"/>
  <c r="J114" i="2"/>
  <c r="L114" i="2" s="1"/>
  <c r="J113" i="2"/>
  <c r="L113" i="2" s="1"/>
  <c r="M117" i="2" l="1"/>
  <c r="N117" i="2" s="1"/>
  <c r="M124" i="2"/>
  <c r="N124" i="2" s="1"/>
  <c r="M125" i="2"/>
  <c r="N125" i="2" s="1"/>
  <c r="M136" i="2"/>
  <c r="N136" i="2" s="1"/>
  <c r="M138" i="2"/>
  <c r="N138" i="2" s="1"/>
  <c r="M133" i="2"/>
  <c r="N133" i="2" s="1"/>
  <c r="M123" i="2"/>
  <c r="N123" i="2" s="1"/>
  <c r="M126" i="2"/>
  <c r="N126" i="2" s="1"/>
  <c r="M127" i="2"/>
  <c r="N127" i="2" s="1"/>
  <c r="M130" i="2"/>
  <c r="N130" i="2" s="1"/>
  <c r="M131" i="2"/>
  <c r="N131" i="2" s="1"/>
  <c r="M132" i="2"/>
  <c r="N132" i="2" s="1"/>
  <c r="M135" i="2"/>
  <c r="N135" i="2" s="1"/>
  <c r="M137" i="2"/>
  <c r="N137" i="2" s="1"/>
  <c r="M142" i="2"/>
  <c r="N142" i="2" s="1"/>
  <c r="M122" i="2"/>
  <c r="N122" i="2" s="1"/>
  <c r="M121" i="2"/>
  <c r="N121" i="2" s="1"/>
  <c r="M116" i="2"/>
  <c r="N116" i="2" s="1"/>
  <c r="M115" i="2"/>
  <c r="N115" i="2" s="1"/>
  <c r="M114" i="2"/>
  <c r="N114" i="2" s="1"/>
  <c r="M113" i="2"/>
  <c r="N113" i="2" s="1"/>
  <c r="J32" i="2" l="1"/>
  <c r="J31" i="2"/>
  <c r="J30" i="2"/>
  <c r="J29" i="2"/>
  <c r="J28" i="2"/>
  <c r="J26" i="2"/>
  <c r="J24" i="2"/>
  <c r="J23" i="2"/>
  <c r="J22" i="2"/>
  <c r="J19" i="2"/>
  <c r="J18" i="2"/>
  <c r="J216" i="2"/>
  <c r="J227" i="2"/>
  <c r="J226" i="2"/>
  <c r="J225" i="2"/>
  <c r="J224" i="2"/>
  <c r="J223" i="2"/>
  <c r="J221" i="2"/>
  <c r="J220" i="2"/>
  <c r="J219" i="2"/>
  <c r="J218" i="2"/>
  <c r="J237" i="2"/>
  <c r="J236" i="2"/>
  <c r="J235" i="2"/>
  <c r="J234" i="2"/>
  <c r="J233" i="2"/>
  <c r="J232" i="2"/>
  <c r="J231" i="2"/>
  <c r="J230" i="2"/>
  <c r="J244" i="2"/>
  <c r="J262" i="2"/>
  <c r="J260" i="2"/>
  <c r="J259" i="2"/>
  <c r="J258" i="2"/>
  <c r="J257" i="2"/>
  <c r="J256" i="2"/>
  <c r="J255" i="2"/>
  <c r="J254" i="2"/>
  <c r="J253" i="2"/>
  <c r="J252" i="2"/>
  <c r="J250" i="2"/>
  <c r="J249" i="2"/>
  <c r="J247" i="2"/>
  <c r="J108" i="2" l="1"/>
  <c r="L108" i="2" s="1"/>
  <c r="J107" i="2"/>
  <c r="L107" i="2" s="1"/>
  <c r="B98" i="3"/>
  <c r="M108" i="2" l="1"/>
  <c r="N108" i="2" s="1"/>
  <c r="M107" i="2"/>
  <c r="N107" i="2" s="1"/>
  <c r="J53" i="2"/>
  <c r="F46" i="2" l="1"/>
  <c r="J64" i="2"/>
  <c r="L64" i="2" s="1"/>
  <c r="J87" i="2"/>
  <c r="M64" i="2" l="1"/>
  <c r="N64" i="2" s="1"/>
  <c r="L227" i="2"/>
  <c r="L230" i="2"/>
  <c r="L216" i="2"/>
  <c r="L218" i="2"/>
  <c r="L103" i="2"/>
  <c r="M227" i="2" l="1"/>
  <c r="N227" i="2" s="1"/>
  <c r="M230" i="2"/>
  <c r="N230" i="2" s="1"/>
  <c r="M218" i="2"/>
  <c r="N218" i="2" s="1"/>
  <c r="M216" i="2"/>
  <c r="N216" i="2" s="1"/>
  <c r="M103" i="2"/>
  <c r="N103" i="2" s="1"/>
  <c r="F17" i="2"/>
  <c r="F16" i="2"/>
  <c r="J100" i="2"/>
  <c r="L100" i="2" s="1"/>
  <c r="F53" i="2"/>
  <c r="M100" i="2" l="1"/>
  <c r="N100" i="2" s="1"/>
  <c r="D69" i="2"/>
  <c r="J46" i="2"/>
  <c r="L46" i="2" s="1"/>
  <c r="M46" i="2" s="1"/>
  <c r="N46" i="2" s="1"/>
  <c r="J45" i="2"/>
  <c r="L45" i="2" s="1"/>
  <c r="M45" i="2" s="1"/>
  <c r="D45" i="2"/>
  <c r="D46" i="2" s="1"/>
  <c r="B45" i="2"/>
  <c r="B46" i="2" s="1"/>
  <c r="N45" i="2" l="1"/>
  <c r="J69" i="2"/>
  <c r="L69" i="2" s="1"/>
  <c r="M69" i="2" s="1"/>
  <c r="N69" i="2" s="1"/>
  <c r="J109" i="2"/>
  <c r="L109" i="2" s="1"/>
  <c r="J78" i="2"/>
  <c r="L78" i="2" s="1"/>
  <c r="J77" i="2"/>
  <c r="L77" i="2" s="1"/>
  <c r="J76" i="2"/>
  <c r="L76" i="2" s="1"/>
  <c r="J75" i="2"/>
  <c r="L75" i="2" s="1"/>
  <c r="J73" i="2"/>
  <c r="L73" i="2" s="1"/>
  <c r="J71" i="2"/>
  <c r="L71" i="2" s="1"/>
  <c r="M71" i="2" s="1"/>
  <c r="N71" i="2" s="1"/>
  <c r="J70" i="2"/>
  <c r="L70" i="2" s="1"/>
  <c r="M70" i="2" s="1"/>
  <c r="N70" i="2" s="1"/>
  <c r="F70" i="2"/>
  <c r="F71" i="2" s="1"/>
  <c r="F73" i="2" s="1"/>
  <c r="F78" i="2" s="1"/>
  <c r="D70" i="2"/>
  <c r="D71" i="2" s="1"/>
  <c r="B70" i="2"/>
  <c r="B71" i="2" s="1"/>
  <c r="D73" i="2" l="1"/>
  <c r="D75" i="2" s="1"/>
  <c r="D76" i="2" s="1"/>
  <c r="D77" i="2" s="1"/>
  <c r="M73" i="2"/>
  <c r="N73" i="2" s="1"/>
  <c r="M76" i="2"/>
  <c r="N76" i="2" s="1"/>
  <c r="B79" i="2"/>
  <c r="B73" i="2"/>
  <c r="B75" i="2" s="1"/>
  <c r="B76" i="2" s="1"/>
  <c r="B77" i="2" s="1"/>
  <c r="M75" i="2"/>
  <c r="N75" i="2" s="1"/>
  <c r="M77" i="2"/>
  <c r="N77" i="2" s="1"/>
  <c r="M78" i="2"/>
  <c r="N78" i="2" s="1"/>
  <c r="M109" i="2"/>
  <c r="N109" i="2" s="1"/>
  <c r="L233" i="2"/>
  <c r="M233" i="2" s="1"/>
  <c r="N233" i="2" s="1"/>
  <c r="L232" i="2"/>
  <c r="L231" i="2"/>
  <c r="L229" i="2"/>
  <c r="L226" i="2"/>
  <c r="M226" i="2" s="1"/>
  <c r="N226" i="2" s="1"/>
  <c r="D226" i="2"/>
  <c r="D233" i="2" s="1"/>
  <c r="B226" i="2"/>
  <c r="B231" i="2" s="1"/>
  <c r="B232" i="2" s="1"/>
  <c r="B233" i="2" s="1"/>
  <c r="J101" i="2"/>
  <c r="L101" i="2" s="1"/>
  <c r="F101" i="2"/>
  <c r="D101" i="2"/>
  <c r="B101" i="2"/>
  <c r="J97" i="2"/>
  <c r="L97" i="2" s="1"/>
  <c r="M97" i="2" s="1"/>
  <c r="N97" i="2" s="1"/>
  <c r="F97" i="2"/>
  <c r="D97" i="2"/>
  <c r="D98" i="2" s="1"/>
  <c r="D99" i="2" s="1"/>
  <c r="B97" i="2"/>
  <c r="B98" i="2" s="1"/>
  <c r="B99" i="2" s="1"/>
  <c r="J104" i="2"/>
  <c r="L104" i="2" s="1"/>
  <c r="F104" i="2"/>
  <c r="D104" i="2"/>
  <c r="B104" i="2"/>
  <c r="J99" i="2"/>
  <c r="L99" i="2" s="1"/>
  <c r="J98" i="2"/>
  <c r="L98" i="2" s="1"/>
  <c r="M98" i="2" s="1"/>
  <c r="N98" i="2" s="1"/>
  <c r="B78" i="2" l="1"/>
  <c r="D78" i="2"/>
  <c r="M99" i="2"/>
  <c r="N99" i="2" s="1"/>
  <c r="M104" i="2"/>
  <c r="N104" i="2" s="1"/>
  <c r="M101" i="2"/>
  <c r="N101" i="2" s="1"/>
  <c r="M232" i="2"/>
  <c r="N232" i="2" s="1"/>
  <c r="M231" i="2"/>
  <c r="N231" i="2" s="1"/>
  <c r="M229" i="2"/>
  <c r="N229" i="2" s="1"/>
  <c r="J112" i="2"/>
  <c r="L112" i="2" s="1"/>
  <c r="J111" i="2"/>
  <c r="L111" i="2" s="1"/>
  <c r="J110" i="2"/>
  <c r="L110" i="2" s="1"/>
  <c r="M111" i="2" l="1"/>
  <c r="N111" i="2" s="1"/>
  <c r="M110" i="2"/>
  <c r="N110" i="2" s="1"/>
  <c r="M112" i="2"/>
  <c r="N112" i="2" s="1"/>
  <c r="L237" i="2"/>
  <c r="F237" i="2"/>
  <c r="L236" i="2"/>
  <c r="M236" i="2" s="1"/>
  <c r="N236" i="2" s="1"/>
  <c r="B237" i="2"/>
  <c r="M237" i="2" l="1"/>
  <c r="N237" i="2" s="1"/>
  <c r="J106" i="2"/>
  <c r="F106" i="2"/>
  <c r="D106" i="2"/>
  <c r="B106" i="2"/>
  <c r="L106" i="2" l="1"/>
  <c r="F110" i="2"/>
  <c r="F109" i="2"/>
  <c r="D110" i="2"/>
  <c r="D109" i="2"/>
  <c r="B110" i="2"/>
  <c r="B109" i="2"/>
  <c r="J16" i="2"/>
  <c r="L18" i="2"/>
  <c r="J102" i="2"/>
  <c r="B111" i="2" l="1"/>
  <c r="B112" i="2" s="1"/>
  <c r="B113" i="2"/>
  <c r="D111" i="2"/>
  <c r="D112" i="2" s="1"/>
  <c r="D113" i="2"/>
  <c r="F111" i="2"/>
  <c r="F112" i="2" s="1"/>
  <c r="F113" i="2"/>
  <c r="M106" i="2"/>
  <c r="N106" i="2" s="1"/>
  <c r="M18" i="2"/>
  <c r="N18" i="2" s="1"/>
  <c r="J49" i="2"/>
  <c r="L49" i="2" s="1"/>
  <c r="L19" i="2"/>
  <c r="L17" i="2"/>
  <c r="J79" i="2"/>
  <c r="L79" i="2" s="1"/>
  <c r="M79" i="2" s="1"/>
  <c r="N79" i="2" s="1"/>
  <c r="J68" i="2"/>
  <c r="L68" i="2" s="1"/>
  <c r="M68" i="2" s="1"/>
  <c r="N68" i="2" s="1"/>
  <c r="J86" i="2"/>
  <c r="L86" i="2" s="1"/>
  <c r="M86" i="2" s="1"/>
  <c r="N86" i="2" s="1"/>
  <c r="J85" i="2"/>
  <c r="L85" i="2" s="1"/>
  <c r="M85" i="2" s="1"/>
  <c r="N85" i="2" s="1"/>
  <c r="J51" i="2"/>
  <c r="L51" i="2" s="1"/>
  <c r="M51" i="2" s="1"/>
  <c r="N51" i="2" s="1"/>
  <c r="L48" i="2"/>
  <c r="M48" i="2" s="1"/>
  <c r="N48" i="2" s="1"/>
  <c r="J47" i="2"/>
  <c r="L47" i="2" s="1"/>
  <c r="M47" i="2" s="1"/>
  <c r="N47" i="2" s="1"/>
  <c r="L39" i="2"/>
  <c r="L22" i="2"/>
  <c r="L244" i="2"/>
  <c r="O106" i="2" l="1"/>
  <c r="P106" i="2" s="1"/>
  <c r="M49" i="2"/>
  <c r="N49" i="2" s="1"/>
  <c r="M19" i="2"/>
  <c r="N19" i="2" s="1"/>
  <c r="M17" i="2"/>
  <c r="N17" i="2" s="1"/>
  <c r="M39" i="2"/>
  <c r="N39" i="2" s="1"/>
  <c r="M22" i="2"/>
  <c r="N22" i="2" s="1"/>
  <c r="M244" i="2"/>
  <c r="N244" i="2" s="1"/>
  <c r="L235" i="2" l="1"/>
  <c r="L234" i="2"/>
  <c r="M235" i="2" l="1"/>
  <c r="N235" i="2" s="1"/>
  <c r="M234" i="2"/>
  <c r="N234" i="2" s="1"/>
  <c r="J94" i="2" l="1"/>
  <c r="L94" i="2" s="1"/>
  <c r="M94" i="2" s="1"/>
  <c r="N94" i="2" s="1"/>
  <c r="J90" i="2"/>
  <c r="L90" i="2" s="1"/>
  <c r="M90" i="2" s="1"/>
  <c r="N90" i="2" s="1"/>
  <c r="J82" i="2"/>
  <c r="L82" i="2" s="1"/>
  <c r="M82" i="2" s="1"/>
  <c r="N82" i="2" s="1"/>
  <c r="J81" i="2"/>
  <c r="L81" i="2" s="1"/>
  <c r="M81" i="2" s="1"/>
  <c r="N81" i="2" s="1"/>
  <c r="L102" i="2"/>
  <c r="M102" i="2" s="1"/>
  <c r="N102" i="2" s="1"/>
  <c r="J80" i="2"/>
  <c r="L80" i="2" s="1"/>
  <c r="M80" i="2" s="1"/>
  <c r="N80" i="2" s="1"/>
  <c r="J84" i="2"/>
  <c r="L84" i="2" s="1"/>
  <c r="M84" i="2" s="1"/>
  <c r="N84" i="2" s="1"/>
  <c r="L87" i="2"/>
  <c r="M87" i="2" s="1"/>
  <c r="L31" i="2"/>
  <c r="J83" i="2"/>
  <c r="L83" i="2" s="1"/>
  <c r="M83" i="2" s="1"/>
  <c r="J67" i="2"/>
  <c r="L67" i="2" s="1"/>
  <c r="L27" i="2"/>
  <c r="M31" i="2" l="1"/>
  <c r="N31" i="2" s="1"/>
  <c r="N83" i="2"/>
  <c r="N87" i="2"/>
  <c r="M67" i="2"/>
  <c r="N67" i="2" s="1"/>
  <c r="M27" i="2"/>
  <c r="N27" i="2" s="1"/>
  <c r="J91" i="2"/>
  <c r="L91" i="2" s="1"/>
  <c r="J92" i="2"/>
  <c r="L92" i="2" s="1"/>
  <c r="M92" i="2" l="1"/>
  <c r="N92" i="2" s="1"/>
  <c r="M91" i="2"/>
  <c r="N91" i="2" s="1"/>
  <c r="J58" i="2"/>
  <c r="L58" i="2" s="1"/>
  <c r="M58" i="2" s="1"/>
  <c r="N58" i="2" s="1"/>
  <c r="J57" i="2"/>
  <c r="L57" i="2" s="1"/>
  <c r="M57" i="2" s="1"/>
  <c r="N57" i="2" s="1"/>
  <c r="J56" i="2"/>
  <c r="L56" i="2" s="1"/>
  <c r="M56" i="2" s="1"/>
  <c r="N56" i="2" s="1"/>
  <c r="J55" i="2"/>
  <c r="L55" i="2" s="1"/>
  <c r="M55" i="2" s="1"/>
  <c r="N55" i="2" s="1"/>
  <c r="J54" i="2"/>
  <c r="L54" i="2" s="1"/>
  <c r="M54" i="2" s="1"/>
  <c r="N54" i="2" s="1"/>
  <c r="L53" i="2"/>
  <c r="M53" i="2" s="1"/>
  <c r="N53" i="2" s="1"/>
  <c r="J52" i="2"/>
  <c r="L52" i="2" s="1"/>
  <c r="M52" i="2" s="1"/>
  <c r="N52" i="2" s="1"/>
  <c r="J41" i="2"/>
  <c r="L41" i="2" s="1"/>
  <c r="M41" i="2" s="1"/>
  <c r="N41" i="2" s="1"/>
  <c r="J40" i="2"/>
  <c r="L40" i="2" s="1"/>
  <c r="M40" i="2" s="1"/>
  <c r="N40" i="2" s="1"/>
  <c r="J34" i="2"/>
  <c r="L34" i="2" s="1"/>
  <c r="M34" i="2" s="1"/>
  <c r="N34" i="2" s="1"/>
  <c r="L260" i="2" l="1"/>
  <c r="M260" i="2" l="1"/>
  <c r="N260" i="2" s="1"/>
  <c r="L30" i="2"/>
  <c r="M30" i="2" s="1"/>
  <c r="N30" i="2" s="1"/>
  <c r="L28" i="2" l="1"/>
  <c r="M28" i="2" s="1"/>
  <c r="N28" i="2" s="1"/>
  <c r="L29" i="2"/>
  <c r="M29" i="2" s="1"/>
  <c r="N29" i="2" s="1"/>
  <c r="J65" i="2"/>
  <c r="L65" i="2" s="1"/>
  <c r="M65" i="2" s="1"/>
  <c r="N65" i="2" s="1"/>
  <c r="J245" i="2" l="1"/>
  <c r="L245" i="2" s="1"/>
  <c r="J243" i="2"/>
  <c r="L243" i="2" s="1"/>
  <c r="L225" i="2"/>
  <c r="M225" i="2" s="1"/>
  <c r="N225" i="2" s="1"/>
  <c r="L224" i="2"/>
  <c r="L223" i="2"/>
  <c r="L221" i="2"/>
  <c r="L220" i="2"/>
  <c r="L219" i="2"/>
  <c r="L24" i="2"/>
  <c r="L23" i="2"/>
  <c r="L21" i="2"/>
  <c r="L26" i="2"/>
  <c r="L16" i="2"/>
  <c r="L32" i="2"/>
  <c r="J66" i="2"/>
  <c r="L66" i="2" s="1"/>
  <c r="M243" i="2" l="1"/>
  <c r="N243" i="2" s="1"/>
  <c r="M223" i="2"/>
  <c r="N223" i="2" s="1"/>
  <c r="M219" i="2"/>
  <c r="N219" i="2" s="1"/>
  <c r="M224" i="2"/>
  <c r="N224" i="2" s="1"/>
  <c r="M220" i="2"/>
  <c r="N220" i="2" s="1"/>
  <c r="M221" i="2"/>
  <c r="N221" i="2" s="1"/>
  <c r="M245" i="2"/>
  <c r="N245" i="2" s="1"/>
  <c r="M21" i="2"/>
  <c r="N21" i="2" s="1"/>
  <c r="M23" i="2"/>
  <c r="N23" i="2" s="1"/>
  <c r="M24" i="2"/>
  <c r="N24" i="2" s="1"/>
  <c r="M32" i="2"/>
  <c r="N32" i="2" s="1"/>
  <c r="M16" i="2"/>
  <c r="N16" i="2" s="1"/>
  <c r="N15" i="2" s="1"/>
  <c r="M26" i="2"/>
  <c r="N26" i="2" s="1"/>
  <c r="M66" i="2"/>
  <c r="N66" i="2" s="1"/>
  <c r="N215" i="2" l="1"/>
  <c r="N25" i="2"/>
  <c r="N20" i="2"/>
  <c r="L259" i="2" l="1"/>
  <c r="L262" i="2"/>
  <c r="L258" i="2"/>
  <c r="L257" i="2"/>
  <c r="L256" i="2"/>
  <c r="L255" i="2"/>
  <c r="L253" i="2"/>
  <c r="L252" i="2"/>
  <c r="L254" i="2"/>
  <c r="L250" i="2"/>
  <c r="M258" i="2" l="1"/>
  <c r="N258" i="2" s="1"/>
  <c r="M250" i="2"/>
  <c r="N250" i="2" s="1"/>
  <c r="M255" i="2"/>
  <c r="N255" i="2" s="1"/>
  <c r="M259" i="2"/>
  <c r="N259" i="2" s="1"/>
  <c r="M253" i="2"/>
  <c r="N253" i="2" s="1"/>
  <c r="M254" i="2"/>
  <c r="N254" i="2" s="1"/>
  <c r="M256" i="2"/>
  <c r="N256" i="2" s="1"/>
  <c r="M252" i="2"/>
  <c r="N252" i="2" s="1"/>
  <c r="M257" i="2"/>
  <c r="N257" i="2" s="1"/>
  <c r="M262" i="2"/>
  <c r="N262" i="2" s="1"/>
  <c r="J96" i="2" l="1"/>
  <c r="L96" i="2" l="1"/>
  <c r="M96" i="2" s="1"/>
  <c r="N96" i="2" l="1"/>
  <c r="L105" i="2"/>
  <c r="J63" i="2"/>
  <c r="L63" i="2" s="1"/>
  <c r="J62" i="2"/>
  <c r="L62" i="2" s="1"/>
  <c r="J95" i="2"/>
  <c r="L95" i="2" s="1"/>
  <c r="L249" i="2"/>
  <c r="L248" i="2"/>
  <c r="L247" i="2"/>
  <c r="J93" i="2"/>
  <c r="L93" i="2" s="1"/>
  <c r="J61" i="2"/>
  <c r="L61" i="2" s="1"/>
  <c r="J59" i="2"/>
  <c r="L59" i="2" s="1"/>
  <c r="M59" i="2" l="1"/>
  <c r="N59" i="2" s="1"/>
  <c r="M61" i="2"/>
  <c r="N61" i="2" s="1"/>
  <c r="M93" i="2"/>
  <c r="N93" i="2" s="1"/>
  <c r="M247" i="2"/>
  <c r="N247" i="2" s="1"/>
  <c r="M248" i="2"/>
  <c r="N248" i="2" s="1"/>
  <c r="M249" i="2"/>
  <c r="N249" i="2" s="1"/>
  <c r="M95" i="2"/>
  <c r="N95" i="2" s="1"/>
  <c r="M62" i="2"/>
  <c r="N62" i="2" s="1"/>
  <c r="M63" i="2"/>
  <c r="N63" i="2" s="1"/>
  <c r="M105" i="2"/>
  <c r="N105" i="2" s="1"/>
  <c r="N246" i="2" l="1"/>
  <c r="N33" i="2" l="1"/>
  <c r="N263" i="2" s="1"/>
</calcChain>
</file>

<file path=xl/sharedStrings.xml><?xml version="1.0" encoding="utf-8"?>
<sst xmlns="http://schemas.openxmlformats.org/spreadsheetml/2006/main" count="902" uniqueCount="462">
  <si>
    <t>UND</t>
  </si>
  <si>
    <t xml:space="preserve">INVENTARIO </t>
  </si>
  <si>
    <t>ENTRANDA</t>
  </si>
  <si>
    <t>SALIDA</t>
  </si>
  <si>
    <t>EXISTENCIA</t>
  </si>
  <si>
    <t>TOTAL</t>
  </si>
  <si>
    <t>LIBRETA RAYADA 5x8</t>
  </si>
  <si>
    <t>RESMA 8 1/2 x 14</t>
  </si>
  <si>
    <t xml:space="preserve">FOLDER C/BOLSILLO AZUL 25/1 </t>
  </si>
  <si>
    <t>CJ.</t>
  </si>
  <si>
    <t>LABEL P/CD</t>
  </si>
  <si>
    <t>PQT.</t>
  </si>
  <si>
    <t>SOBRE P/CD DE PAPEL 100/1 BLANCOS</t>
  </si>
  <si>
    <t>CD EN BLANCO</t>
  </si>
  <si>
    <t>BOLIGRAFO AZUL</t>
  </si>
  <si>
    <t>CINTA ADHESIVA DOBLE CARA</t>
  </si>
  <si>
    <t>CINTA PARA SUMADORA SHARP 2.41</t>
  </si>
  <si>
    <t xml:space="preserve">CALCULADORA DE ESCRITORIO Sharp 2630 </t>
  </si>
  <si>
    <t>GRAPADORA</t>
  </si>
  <si>
    <t>TIJERA</t>
  </si>
  <si>
    <t>TRITURADORA GBC SC170 12 PAG. C/CESTO</t>
  </si>
  <si>
    <t>REGLA</t>
  </si>
  <si>
    <t>PAPEL HIGIENICO JUMBO 12/1</t>
  </si>
  <si>
    <t>TOALLA DE TELA PARA COCINA</t>
  </si>
  <si>
    <t>AMBIENTADOR SPRAY</t>
  </si>
  <si>
    <t>Galon</t>
  </si>
  <si>
    <t>BOTELLA BAYGON EN SPRAY 250ml</t>
  </si>
  <si>
    <t>PAPEL ALUMINIO DIAMOND 75</t>
  </si>
  <si>
    <t xml:space="preserve">GUANTES DE GOMA P/LIPIEZA </t>
  </si>
  <si>
    <t xml:space="preserve">                   </t>
  </si>
  <si>
    <t xml:space="preserve">                </t>
  </si>
  <si>
    <t xml:space="preserve">                                                     </t>
  </si>
  <si>
    <t>ITBIS</t>
  </si>
  <si>
    <t>PRECIO UND</t>
  </si>
  <si>
    <t>TOTAL /CANT</t>
  </si>
  <si>
    <t>UPS 750 WATTS FORZA</t>
  </si>
  <si>
    <t>BATERIA PARA UPS 12V/7AH</t>
  </si>
  <si>
    <t xml:space="preserve">AZUCAR BLANCA  5LB </t>
  </si>
  <si>
    <t xml:space="preserve">AZUCAR CREMA  5LB </t>
  </si>
  <si>
    <t>total</t>
  </si>
  <si>
    <t>CODIGO</t>
  </si>
  <si>
    <t>INTITUCIONAL</t>
  </si>
  <si>
    <t>FECHA DE</t>
  </si>
  <si>
    <t>0004</t>
  </si>
  <si>
    <t>0005</t>
  </si>
  <si>
    <t>0006</t>
  </si>
  <si>
    <t>0015</t>
  </si>
  <si>
    <t>0016</t>
  </si>
  <si>
    <t>0017</t>
  </si>
  <si>
    <t>0018</t>
  </si>
  <si>
    <t>0034</t>
  </si>
  <si>
    <t>0035</t>
  </si>
  <si>
    <t>0037</t>
  </si>
  <si>
    <t>DESCRIPCION DEL ACTIVO O BIEN</t>
  </si>
  <si>
    <t>DE MEDIDA</t>
  </si>
  <si>
    <t>UNID.</t>
  </si>
  <si>
    <t>BOLIGRAFO NEGRO</t>
  </si>
  <si>
    <t>PAQUETE DE CAFÉ</t>
  </si>
  <si>
    <t>CAJA DE TE BADIA Y MONDAISA</t>
  </si>
  <si>
    <t>DOBLE LITRO REFRESCO COCA COLA</t>
  </si>
  <si>
    <t>DOBLE LITRO REFRESCO SEVE UP</t>
  </si>
  <si>
    <t>DOBLE LITRO REFRESCO ROJO</t>
  </si>
  <si>
    <t xml:space="preserve">FARDO DE 12 ONZAS AGUA PLANETA </t>
  </si>
  <si>
    <t>PAQ,</t>
  </si>
  <si>
    <t>DOBLE LITRO REFRESCO NARANJA</t>
  </si>
  <si>
    <t>CAJAS AZUCAR DE DIETA SPLENDA</t>
  </si>
  <si>
    <t>ESCOBA PLASTIKA MARCA KIKA</t>
  </si>
  <si>
    <t>SWAPER MARCA KIKA</t>
  </si>
  <si>
    <t>GALON DE CLORO CLORO</t>
  </si>
  <si>
    <t>SERVILLETAS DE MESA 500/1</t>
  </si>
  <si>
    <t>0002</t>
  </si>
  <si>
    <t>0046</t>
  </si>
  <si>
    <t>0003</t>
  </si>
  <si>
    <t>0001</t>
  </si>
  <si>
    <t>0019</t>
  </si>
  <si>
    <t>0020</t>
  </si>
  <si>
    <t>0014</t>
  </si>
  <si>
    <t>0010</t>
  </si>
  <si>
    <t>0047</t>
  </si>
  <si>
    <t>0007</t>
  </si>
  <si>
    <t>0008</t>
  </si>
  <si>
    <t>0009</t>
  </si>
  <si>
    <t>0024</t>
  </si>
  <si>
    <t>0078</t>
  </si>
  <si>
    <t>0077</t>
  </si>
  <si>
    <t>0076</t>
  </si>
  <si>
    <t>4/27/2018</t>
  </si>
  <si>
    <t>0060</t>
  </si>
  <si>
    <t>0059</t>
  </si>
  <si>
    <t>0074</t>
  </si>
  <si>
    <t>0073</t>
  </si>
  <si>
    <t>0072</t>
  </si>
  <si>
    <t>0053</t>
  </si>
  <si>
    <t>0052</t>
  </si>
  <si>
    <t>0039</t>
  </si>
  <si>
    <t>0089</t>
  </si>
  <si>
    <t>0090</t>
  </si>
  <si>
    <t>0091</t>
  </si>
  <si>
    <t>0040</t>
  </si>
  <si>
    <t>0080</t>
  </si>
  <si>
    <t>0041</t>
  </si>
  <si>
    <t>0042</t>
  </si>
  <si>
    <t>0081</t>
  </si>
  <si>
    <t>0043</t>
  </si>
  <si>
    <t>0044</t>
  </si>
  <si>
    <t>0045</t>
  </si>
  <si>
    <t>0011</t>
  </si>
  <si>
    <t>0012</t>
  </si>
  <si>
    <t>0013</t>
  </si>
  <si>
    <t>0079</t>
  </si>
  <si>
    <t>0082</t>
  </si>
  <si>
    <t>0083</t>
  </si>
  <si>
    <t>0084</t>
  </si>
  <si>
    <t>0085</t>
  </si>
  <si>
    <t>0086</t>
  </si>
  <si>
    <t>0088</t>
  </si>
  <si>
    <t>0087</t>
  </si>
  <si>
    <t>0100</t>
  </si>
  <si>
    <t>0101</t>
  </si>
  <si>
    <t>BANDEJA DE ESCRITORIO 2/1 NEGRA</t>
  </si>
  <si>
    <t>0102</t>
  </si>
  <si>
    <t>0103</t>
  </si>
  <si>
    <t>0104</t>
  </si>
  <si>
    <t>0105</t>
  </si>
  <si>
    <t xml:space="preserve">                                              </t>
  </si>
  <si>
    <t xml:space="preserve">                              </t>
  </si>
  <si>
    <t xml:space="preserve">Los códigos de bienes Nacionales NO aplican para esta relación de Materiales de oficinas. </t>
  </si>
  <si>
    <t>0111</t>
  </si>
  <si>
    <t>REPUESTO DE AGENDA DE ESCRITORIOS</t>
  </si>
  <si>
    <t>AGEDA EJECUTIVA ,15. AÑO 2019</t>
  </si>
  <si>
    <t>ADQUISICION</t>
  </si>
  <si>
    <t>…..OBSERVACION….</t>
  </si>
  <si>
    <t>REGISTRO</t>
  </si>
  <si>
    <t>Papel de escritorio 2.3.3.1</t>
  </si>
  <si>
    <t xml:space="preserve">      Materiales de limpieza 2.3.9.1</t>
  </si>
  <si>
    <t xml:space="preserve">    Utiles de escritorio of. Informatica 2.3.9.2</t>
  </si>
  <si>
    <t xml:space="preserve">                                    Productos de papel y carton 2.3.3.2</t>
  </si>
  <si>
    <t xml:space="preserve">                                 Productos de artes grafico 2.3.3.3 </t>
  </si>
  <si>
    <t xml:space="preserve">  Alimentos y bebidas 2.3.1.1</t>
  </si>
  <si>
    <t>POTE DE CHOCOLATE</t>
  </si>
  <si>
    <t>0106</t>
  </si>
  <si>
    <t>0107</t>
  </si>
  <si>
    <t>0108</t>
  </si>
  <si>
    <t>0109</t>
  </si>
  <si>
    <t>0112</t>
  </si>
  <si>
    <t xml:space="preserve">CAJAS DE GRAPAS STANDAR </t>
  </si>
  <si>
    <t>CAJAS DE CLIP GRANDE 10/1</t>
  </si>
  <si>
    <t>DVD</t>
  </si>
  <si>
    <t>CAJAS DE LAPIZ DE CARBOM 12/1</t>
  </si>
  <si>
    <t>0115</t>
  </si>
  <si>
    <t>0116</t>
  </si>
  <si>
    <t>PORTADAS Y CONTRA PORTADAS TRANSPARENTE 50/1</t>
  </si>
  <si>
    <t>CAJA DE RESALTADORES 12/1</t>
  </si>
  <si>
    <t>0117</t>
  </si>
  <si>
    <t>0118</t>
  </si>
  <si>
    <t>0119</t>
  </si>
  <si>
    <t>CAJA DE BORRA DE LECHE BLANCA</t>
  </si>
  <si>
    <t>TALONARIO DE RECIBO</t>
  </si>
  <si>
    <t>05/27/2019</t>
  </si>
  <si>
    <t>0120</t>
  </si>
  <si>
    <t>0121</t>
  </si>
  <si>
    <t>TUBO LED 18W 6500K</t>
  </si>
  <si>
    <t>ROTOMARTILLO 1/8 800W SDS PLU DEWA</t>
  </si>
  <si>
    <t>LIJA D/AGUA 9X 11-220 NORTO</t>
  </si>
  <si>
    <t>THINNER TH -1000</t>
  </si>
  <si>
    <t xml:space="preserve">DISOLVERTE P/PINT AGUARRAS </t>
  </si>
  <si>
    <t>CANO MADEOLEO NO.23 CAOBA AMERICANA 100G</t>
  </si>
  <si>
    <t>MASKING TAPE VERDE 233 3/4X50 YD 3M</t>
  </si>
  <si>
    <t>ESTOPA PAQUETE ATLAS 400G</t>
  </si>
  <si>
    <t>CARRO RUBBERMAID 4091 UTILITY NEGRO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</si>
  <si>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</si>
  <si>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</si>
  <si>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</si>
  <si>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</si>
  <si>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</si>
  <si>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</si>
  <si>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</si>
  <si>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</si>
  <si>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</si>
  <si>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</si>
  <si>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</si>
  <si>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</si>
  <si>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 xml:space="preserve">ESTUCHE PROCTETOR P/ DISCO DURO </t>
  </si>
  <si>
    <t>IMPRESORA MULTIF. HP LASERJET PRO 400</t>
  </si>
  <si>
    <t>0134</t>
  </si>
  <si>
    <t>0135</t>
  </si>
  <si>
    <t>0136</t>
  </si>
  <si>
    <t>0137</t>
  </si>
  <si>
    <t xml:space="preserve">LIBRO RECOR </t>
  </si>
  <si>
    <t>0138</t>
  </si>
  <si>
    <t>PERFORADORA DE TRES HOYOS</t>
  </si>
  <si>
    <t>0139</t>
  </si>
  <si>
    <t xml:space="preserve">MARCADOR RESALTADOR DE COLORES </t>
  </si>
  <si>
    <t>0140</t>
  </si>
  <si>
    <t xml:space="preserve">BORRA DE LECHE </t>
  </si>
  <si>
    <t>0141</t>
  </si>
  <si>
    <t>CINTA ADHESIVA 2/50 CLEAR</t>
  </si>
  <si>
    <t>0142</t>
  </si>
  <si>
    <t>0143</t>
  </si>
  <si>
    <t>PORTA CLIX</t>
  </si>
  <si>
    <t>PORTA LAPIZ</t>
  </si>
  <si>
    <t xml:space="preserve">LAMINADORAS DE CARNE </t>
  </si>
  <si>
    <t>PEGAMENTO GEL UHU 50 ml</t>
  </si>
  <si>
    <t>PEGAMENTO LIQUIDO UHU 125 ml</t>
  </si>
  <si>
    <t>4/27/2019</t>
  </si>
  <si>
    <t>0144</t>
  </si>
  <si>
    <r>
      <t xml:space="preserve">       </t>
    </r>
    <r>
      <rPr>
        <sz val="18"/>
        <color theme="1"/>
        <rFont val="Monotype Corsiva"/>
        <family val="4"/>
      </rPr>
      <t>SERVICIO GEOLÓGICO NACIONAL</t>
    </r>
  </si>
  <si>
    <t>AGEDA 15/2 AÑO 2020</t>
  </si>
  <si>
    <t>MEMORIA DDR3 4GB KINGSTON</t>
  </si>
  <si>
    <t>FUNDA #55 PLASTICA  PARA SAFACON</t>
  </si>
  <si>
    <t xml:space="preserve">  </t>
  </si>
  <si>
    <t>06/19/2020</t>
  </si>
  <si>
    <t>JABON LIQUIDO CUABA LIMAR GALON</t>
  </si>
  <si>
    <t>PAPEL TOALLA PARA COSINA MAR, GAVIOTA</t>
  </si>
  <si>
    <t>06/19/2010</t>
  </si>
  <si>
    <t>CAJAS DE CLIP BILLETERO ARTESCO 51MM</t>
  </si>
  <si>
    <t>CAJAS DE CLIP BILLETERO ARTESCO 32MM</t>
  </si>
  <si>
    <t>CAJAS DE CLIP BILLETERO ARTESCO 19MM</t>
  </si>
  <si>
    <t>CAJAS DE CLIP PEQUENO 10/1</t>
  </si>
  <si>
    <t>0145</t>
  </si>
  <si>
    <t>PAQ SEPARADOR DE CARPETA 10/1</t>
  </si>
  <si>
    <t>MARCADOR PERMANENTE NEGRO</t>
  </si>
  <si>
    <t>0146</t>
  </si>
  <si>
    <t>0147</t>
  </si>
  <si>
    <t>MARCADOR PERMANENTE AZUL</t>
  </si>
  <si>
    <t>RESMA DE PAPEL HILO BLANCO  8/11</t>
  </si>
  <si>
    <t>0149</t>
  </si>
  <si>
    <t>CAJAS DE CLIP BILLETERO ARTESCO 25MM</t>
  </si>
  <si>
    <t>0150</t>
  </si>
  <si>
    <t>CAJAS DE BANDITAS DE GOMAS NO.18</t>
  </si>
  <si>
    <t>MARCADOR PERMANENTE ROJO</t>
  </si>
  <si>
    <t>RESMA 8 1/2 x 11</t>
  </si>
  <si>
    <t>16/032021</t>
  </si>
  <si>
    <t>RESMA DE PAPEL HILO AMARILLO  8/11</t>
  </si>
  <si>
    <t>CINTA ADHESIVA 2/100 CLEAR (GRANDES)</t>
  </si>
  <si>
    <t>REGLAS (PEQUENA)</t>
  </si>
  <si>
    <t>CARPETA BLANCA</t>
  </si>
  <si>
    <t>CARPETA AZUL</t>
  </si>
  <si>
    <t>MOUSE</t>
  </si>
  <si>
    <t>CAJA DE GRAPA GRANDE 23/13</t>
  </si>
  <si>
    <t>SACA GRAPA</t>
  </si>
  <si>
    <t>CAJA DE GRAPA 23/17</t>
  </si>
  <si>
    <t xml:space="preserve">COLA BLANCA </t>
  </si>
  <si>
    <t>BOLIGRAFO ROJO</t>
  </si>
  <si>
    <t>LIMPIA CRISTAL</t>
  </si>
  <si>
    <t>GALON</t>
  </si>
  <si>
    <t>ALCOHOL</t>
  </si>
  <si>
    <t>DESIFECTANTE</t>
  </si>
  <si>
    <t xml:space="preserve">GEL ANTIBACTERIAL </t>
  </si>
  <si>
    <t>BOLIGRAFO PUNTA METALICA</t>
  </si>
  <si>
    <t>CERA PARA CONTAR</t>
  </si>
  <si>
    <t xml:space="preserve">ROLLO DE PAPEL SUMADORA </t>
  </si>
  <si>
    <t>DISPENSADOR</t>
  </si>
  <si>
    <t>BASE COMP</t>
  </si>
  <si>
    <t>REGLAS GRANDES</t>
  </si>
  <si>
    <t>CORRECTOR TIPO PENS</t>
  </si>
  <si>
    <t>LIBRETA RAYADA 8/1/2 X 11</t>
  </si>
  <si>
    <t>UNID</t>
  </si>
  <si>
    <t>CARPETA   NEGRA</t>
  </si>
  <si>
    <t>COBER DE TABLET</t>
  </si>
  <si>
    <t>SOBRE DE CARTA DE HILO</t>
  </si>
  <si>
    <t>SOBRE DE CARTA BLANCO</t>
  </si>
  <si>
    <t xml:space="preserve">Espiral 12 CM </t>
  </si>
  <si>
    <t>Espiral 14 CM</t>
  </si>
  <si>
    <t>Espiral 25 CM</t>
  </si>
  <si>
    <t>20/04/2021</t>
  </si>
  <si>
    <t>LYSOL DESINF</t>
  </si>
  <si>
    <t>AEROSOL 19 OZ</t>
  </si>
  <si>
    <t>BANDEJA DE ESCRITORIO DE METAL  2/1 NEGRA</t>
  </si>
  <si>
    <t xml:space="preserve"> </t>
  </si>
  <si>
    <t>DISCO DURO DE 2,0 TERA SEAGATE</t>
  </si>
  <si>
    <t>236304</t>
  </si>
  <si>
    <t>PALA TRAMITINA 71</t>
  </si>
  <si>
    <t xml:space="preserve">PICO BELLOTA 36 pulg MANGO DE MADERA </t>
  </si>
  <si>
    <t xml:space="preserve"> Enc. Depto. Administrativo Financiero</t>
  </si>
  <si>
    <t>Aprobado por :</t>
  </si>
  <si>
    <t>FUNDA DE LECHE EN POLVO FIRST CLASS 2.20 GRAMOS</t>
  </si>
  <si>
    <t>FUNDA DE MENTA DE CAFÉ COLOMBINA   100/1</t>
  </si>
  <si>
    <t>FRASCO CREMORA 35 OZ</t>
  </si>
  <si>
    <t>PAPEL TOALLA CENTER PULL JUMBO 6/1</t>
  </si>
  <si>
    <t>FUNDA 28X35 30 GALONES CALIBRE 120</t>
  </si>
  <si>
    <t xml:space="preserve">ETIQUETAS AUTOADHESIVAS PARA FOLDER  LABELS </t>
  </si>
  <si>
    <t xml:space="preserve">ARTICULO FERRETERO </t>
  </si>
  <si>
    <t>46181528</t>
  </si>
  <si>
    <t xml:space="preserve">CAPAS IMPERMIABLES </t>
  </si>
  <si>
    <t>31162402</t>
  </si>
  <si>
    <t xml:space="preserve">LLAVINES PARA PUERTAS </t>
  </si>
  <si>
    <t xml:space="preserve">CAJA DE HERRAMIENTAS </t>
  </si>
  <si>
    <t xml:space="preserve">CHALECOS REFLECTIVOS </t>
  </si>
  <si>
    <t xml:space="preserve">BOMBILLO DE BAJO CONSUMO +2 DE 13W CONSUMO </t>
  </si>
  <si>
    <t xml:space="preserve">EXTENCION ELECTRICA 14/3 DE 15 PIES, COLOR MAMEY </t>
  </si>
  <si>
    <t xml:space="preserve"> TONNER Y CARTUCHOS </t>
  </si>
  <si>
    <t>CARTUCHO 711CZ  132A AMARILLO</t>
  </si>
  <si>
    <t xml:space="preserve">CARTUCHO 711CZ  131A ROJO </t>
  </si>
  <si>
    <t>CARTUCHO 711CZ  133A NEGRO</t>
  </si>
  <si>
    <t>TONER HP 954XL N9484A  NEGRO</t>
  </si>
  <si>
    <t>TONER HP 954XL N9472A  AZUL</t>
  </si>
  <si>
    <t>0055</t>
  </si>
  <si>
    <t>TONER HP 954XL N9480A  AMARILLO</t>
  </si>
  <si>
    <t>TONER HP 954XL N9476A  ROJO</t>
  </si>
  <si>
    <t xml:space="preserve">TONER CANON 132 CB543A ROJO </t>
  </si>
  <si>
    <t>TONER CANON 132 CB542A AMARILLO</t>
  </si>
  <si>
    <t>TONER CANON 132 CB541A AZUL</t>
  </si>
  <si>
    <t>TONER CANON 132 CB540A NEGRO</t>
  </si>
  <si>
    <t>MEMORIA DDR4 8GB 2666MHZ PN3-12800 NON-ECC</t>
  </si>
  <si>
    <t>MEMORIA USB 32GB DATA TRAVELER  SE9</t>
  </si>
  <si>
    <t>MEMORIA USB 128GB DATA TRAVELER  SE9</t>
  </si>
  <si>
    <t xml:space="preserve">SACAPUNTA ELECTRICO BLACK </t>
  </si>
  <si>
    <t>CARPETAS DE 3 HOYOS 1,5  C/C  COLOR AZUL</t>
  </si>
  <si>
    <t>DISCO DURO DE 5 TB</t>
  </si>
  <si>
    <t>CABLE ADAPTADOR VG DE 9,8 PIE</t>
  </si>
  <si>
    <t>MAUSE M 190 INALAMBRICO OPTIMO RECEPTOR USB</t>
  </si>
  <si>
    <t xml:space="preserve">DISCO DURO USB 2TB </t>
  </si>
  <si>
    <t>ROLLO DE PAPEL 36*150P/PLOTER CONO 2PULG.</t>
  </si>
  <si>
    <t>106</t>
  </si>
  <si>
    <t>047</t>
  </si>
  <si>
    <t>CAMARA WEB LOGITEC SC902S</t>
  </si>
  <si>
    <t>RETARDADOR DE PINTURA</t>
  </si>
  <si>
    <t>TONER HP410A       CF411A AZUL</t>
  </si>
  <si>
    <t>TONER HP410A       CF412A AMARILLO</t>
  </si>
  <si>
    <t xml:space="preserve">TONER HP410A       CF413A ROJO </t>
  </si>
  <si>
    <t>TONER HP305A    CE413A ROJO</t>
  </si>
  <si>
    <t xml:space="preserve">TONER HP305A    CE412A AMARILLO </t>
  </si>
  <si>
    <t xml:space="preserve">TONER HP305A    CE411A AZUL </t>
  </si>
  <si>
    <t>TONER HP305A    CE41OA NEGRO</t>
  </si>
  <si>
    <t xml:space="preserve">TONER HP130A      CF351A  AZUL </t>
  </si>
  <si>
    <t xml:space="preserve">TONER HP130A      CF352A  AMARILLO </t>
  </si>
  <si>
    <t>TONER HP130A      CF350A  NEGRO</t>
  </si>
  <si>
    <t>TONER  HP130A     CF353A  ROJO</t>
  </si>
  <si>
    <t>TONER HP126A      CE311A  AZUL</t>
  </si>
  <si>
    <t>TONER HP126A      CE312A  AMARILLO</t>
  </si>
  <si>
    <t>TONER HP126A      CE313A  ROJO</t>
  </si>
  <si>
    <t>TONER HP126A      CE310A  NEGRO</t>
  </si>
  <si>
    <t>059</t>
  </si>
  <si>
    <t>TONER LEXMARK   X463  NEGRO</t>
  </si>
  <si>
    <t>TONER LEXMARK   E260  NEGRO</t>
  </si>
  <si>
    <t>59</t>
  </si>
  <si>
    <t>TONER HP128A   CE320A  NEGRO</t>
  </si>
  <si>
    <t>TONER HP128A   CE323A  ROJO</t>
  </si>
  <si>
    <t>TONER HP128A   CE321A  AZUL</t>
  </si>
  <si>
    <t>TONER HP128A   CE322A  AMARILLO</t>
  </si>
  <si>
    <t>TONER HP653A    CF320A  NEGRO</t>
  </si>
  <si>
    <t>TONER HP653A    CF321A  AZUL</t>
  </si>
  <si>
    <t>TONER HP653A    CF322A  AMARILLO</t>
  </si>
  <si>
    <t>TONER HP653A    CF320A  ROJO</t>
  </si>
  <si>
    <t>TONER HP125A    CB540  NEGRO</t>
  </si>
  <si>
    <t>TONER HP125A    CB541  AZUL</t>
  </si>
  <si>
    <t>TONER HP125A    CB542  AMARILLO</t>
  </si>
  <si>
    <t>TONER HP125A    CB543  ROJO</t>
  </si>
  <si>
    <t>TONER HP131A    CF210  NEGRO</t>
  </si>
  <si>
    <t>TONER HP131A    CF211  AZUL</t>
  </si>
  <si>
    <t>TONER HP131A    CF212  AMARILLO</t>
  </si>
  <si>
    <t>TONER HP131A    CF213  ROJO</t>
  </si>
  <si>
    <t>CARTUCHO HP 60  NEGRO </t>
  </si>
  <si>
    <t>CARTUCHO HP 60  COLOR  </t>
  </si>
  <si>
    <t>CARTUCHO HP 22  NEGRO </t>
  </si>
  <si>
    <t>CARTUCHO HP 22  COLOR  </t>
  </si>
  <si>
    <t>CARTUCHO HP 15  NEGRO </t>
  </si>
  <si>
    <t>CARTUCHO HP 15  COLOR  </t>
  </si>
  <si>
    <t>CARTUCHO HP 920XL     NEGRO </t>
  </si>
  <si>
    <t>CARTUCHO HP 920 XL    AZUL  </t>
  </si>
  <si>
    <t>CARTUCHO HP 920 XL    ROJO </t>
  </si>
  <si>
    <t>CARTUCHO HP 920XL     AMARILLO   </t>
  </si>
  <si>
    <t>CARTUCHO HP 711         NEGRO </t>
  </si>
  <si>
    <t>CARTUCHO HP 711         AZUL  </t>
  </si>
  <si>
    <t>CARTUCHO HP 711         ROJO </t>
  </si>
  <si>
    <t>CARTUCHO HP 711         AMARILLO   </t>
  </si>
  <si>
    <t>CARTUCHO HP 954         NEGRO </t>
  </si>
  <si>
    <t>CARTUCHO HP 954         AZUL  </t>
  </si>
  <si>
    <t>CARTUCHO HP 954         ROJO </t>
  </si>
  <si>
    <t>CARTUCHO HP 954        AMARILLO   </t>
  </si>
  <si>
    <t>TONER HP410A       CF410A NEGRO</t>
  </si>
  <si>
    <t xml:space="preserve"> inicial </t>
  </si>
  <si>
    <t>DETERGENTE EN POLVO 30 LIBRA</t>
  </si>
  <si>
    <t>SACO</t>
  </si>
  <si>
    <t>135</t>
  </si>
  <si>
    <t>PIEDRA DE OLOR PARA INODORO</t>
  </si>
  <si>
    <t>25/5/20220</t>
  </si>
  <si>
    <t>147</t>
  </si>
  <si>
    <t>SCANER XWEROX DUPLEX 600*600</t>
  </si>
  <si>
    <t xml:space="preserve">      RELACION DE INVETARIO DE MATERIAL GASTABLE, TRIMESTRE JULIO /SEPTIEMBRE / 2022</t>
  </si>
  <si>
    <t>5611204</t>
  </si>
  <si>
    <t xml:space="preserve">SILLONES EJECUTIVOS COLOR NEGRO </t>
  </si>
  <si>
    <t xml:space="preserve">AMARIO DE METAL DE OFICINA COLOR GRIS </t>
  </si>
  <si>
    <t>24112405</t>
  </si>
  <si>
    <t>PANELES DIVISOR FACILITY 1,50m</t>
  </si>
  <si>
    <t xml:space="preserve">MOLDURA FACILITY 1,50m intalado en el panel </t>
  </si>
  <si>
    <t xml:space="preserve">MOLDURA FACILITY 1,50m intalado en la pared </t>
  </si>
  <si>
    <t xml:space="preserve">GANCHO UNIVERSAL PARA TOPE </t>
  </si>
  <si>
    <t>26111702</t>
  </si>
  <si>
    <t>PILA RECARGABLE DOBLE AA 4/1</t>
  </si>
  <si>
    <t>LAMPARA   LED T8/9W</t>
  </si>
  <si>
    <t>40141610</t>
  </si>
  <si>
    <t xml:space="preserve">JUEGO DE FLOTADORES PARA INODORO </t>
  </si>
  <si>
    <t>40141702</t>
  </si>
  <si>
    <t xml:space="preserve">MECLADORA PARA COCINA DE DOS ENTRADA </t>
  </si>
  <si>
    <t xml:space="preserve">MECLADORA PARA BAÑO DE UNA  ENTRADA </t>
  </si>
  <si>
    <t>55121617</t>
  </si>
  <si>
    <t xml:space="preserve">CINTA ADHESIVA GRIS </t>
  </si>
  <si>
    <t>12171501</t>
  </si>
  <si>
    <t xml:space="preserve">PINTURA ACRILICA COLOR BLANCO HUESO </t>
  </si>
  <si>
    <t>31162702</t>
  </si>
  <si>
    <t xml:space="preserve">RESBALADORES PARA SILLAS SECRETARIALES </t>
  </si>
  <si>
    <t>31162407</t>
  </si>
  <si>
    <t xml:space="preserve">LLAVIN CIRCULAR </t>
  </si>
  <si>
    <t xml:space="preserve">CANDADO MEDIANO CON SU LLAVE </t>
  </si>
  <si>
    <t xml:space="preserve">AZUCAR DE DIETA LIQUIDA </t>
  </si>
  <si>
    <t>CAJA</t>
  </si>
  <si>
    <t>47131803</t>
  </si>
  <si>
    <t xml:space="preserve">REMOVERDOR DE MANCHA PAARA PISO </t>
  </si>
  <si>
    <t>47131603</t>
  </si>
  <si>
    <t xml:space="preserve">BRILLO VERDE </t>
  </si>
  <si>
    <t xml:space="preserve">BRILLO GORDO </t>
  </si>
  <si>
    <t>CARPETA  TIPO TABLA CON FIANZA METALICA 9*14 A4</t>
  </si>
  <si>
    <t>007</t>
  </si>
  <si>
    <t>POSTIP 3*3</t>
  </si>
  <si>
    <t>140</t>
  </si>
  <si>
    <t>MEMORIA USB 64GB DATA TRAVELER  SE9</t>
  </si>
  <si>
    <t>Carlos Peña Lalane</t>
  </si>
  <si>
    <t xml:space="preserve"> TONER CANON 119 NEGRO </t>
  </si>
  <si>
    <t>PAQUETE DE SEÑALIZADORES DE FIRMA TIPO FLECHA</t>
  </si>
  <si>
    <t>15/8/20220</t>
  </si>
  <si>
    <t xml:space="preserve">CAJA DE JUEGOS DE COLORES LARGOS </t>
  </si>
  <si>
    <t>CAJA DE JUEGOS DE COLORES PEPS 48/1</t>
  </si>
  <si>
    <t xml:space="preserve">CABLE USB TIPA A MACHO /HEMBRA DE 20 PIES </t>
  </si>
  <si>
    <t xml:space="preserve">PAQUETE DE LAMINA PARA ENCUADERNAR </t>
  </si>
  <si>
    <t xml:space="preserve">   </t>
  </si>
  <si>
    <t>CANO MADEOLEO NO.2 CAOBA AMERICANA</t>
  </si>
  <si>
    <r>
      <rPr>
        <b/>
        <sz val="22"/>
        <color theme="1"/>
        <rFont val="Calibri"/>
        <family val="2"/>
        <scheme val="minor"/>
      </rPr>
      <t>Av. Winston Churchill No. 75 
Edificio “J. F. Martínez”, 3er. Piso, Piantini
Santo Domingo, República Dominicana 
Teléfono: 809-732-0363</t>
    </r>
    <r>
      <rPr>
        <sz val="22"/>
        <color theme="1"/>
        <rFont val="Calibri"/>
        <family val="2"/>
        <scheme val="minor"/>
      </rPr>
      <t xml:space="preserve">   
</t>
    </r>
    <r>
      <rPr>
        <b/>
        <sz val="22"/>
        <color theme="1"/>
        <rFont val="Calibri"/>
        <family val="2"/>
        <scheme val="minor"/>
      </rPr>
      <t>E-Mail:</t>
    </r>
    <r>
      <rPr>
        <sz val="22"/>
        <color theme="1"/>
        <rFont val="Calibri"/>
        <family val="2"/>
        <scheme val="minor"/>
      </rPr>
      <t xml:space="preserve">  </t>
    </r>
    <r>
      <rPr>
        <sz val="22"/>
        <color theme="8" tint="-0.249977111117893"/>
        <rFont val="Calibri"/>
        <family val="2"/>
        <scheme val="minor"/>
      </rPr>
      <t xml:space="preserve">clalane@sgn.gob.do 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Web Site:</t>
    </r>
    <r>
      <rPr>
        <sz val="22"/>
        <color theme="1"/>
        <rFont val="Calibri"/>
        <family val="2"/>
        <scheme val="minor"/>
      </rPr>
      <t xml:space="preserve"> </t>
    </r>
    <r>
      <rPr>
        <sz val="22"/>
        <color theme="8" tint="-0.249977111117893"/>
        <rFont val="Calibri"/>
        <family val="2"/>
        <scheme val="minor"/>
      </rPr>
      <t>www.sgn.gob.do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RNC: 430098329</t>
    </r>
    <r>
      <rPr>
        <sz val="22"/>
        <color theme="1"/>
        <rFont val="Calibri"/>
        <family val="2"/>
        <scheme val="minor"/>
      </rPr>
      <t xml:space="preserve">
</t>
    </r>
  </si>
  <si>
    <t xml:space="preserve">AMBIENTADOR PINITO VARIOS AROMAS </t>
  </si>
  <si>
    <t>TOALLA MICROFIBRA</t>
  </si>
  <si>
    <t>DESGRASANTE</t>
  </si>
  <si>
    <t>Fernando González Sánchez</t>
  </si>
  <si>
    <t>SERVICIO GEOLÓGICO NACIONAL</t>
  </si>
  <si>
    <t xml:space="preserve">               Almacen               </t>
  </si>
  <si>
    <t xml:space="preserve">Realizado por: </t>
  </si>
  <si>
    <t xml:space="preserve">CARTUCHO 711CZ  130A   AZUL </t>
  </si>
  <si>
    <t>PAPEL CARBON 8  1/2X11 NEGRO</t>
  </si>
  <si>
    <t>DISCO DURO DE 2TB</t>
  </si>
  <si>
    <t>DISCO DURO DE 10 TB</t>
  </si>
  <si>
    <t>21/7/20223</t>
  </si>
  <si>
    <t xml:space="preserve">MONITOR DELL DE 27 PULGADA LED </t>
  </si>
  <si>
    <t>8/9/20232</t>
  </si>
  <si>
    <t>GALON DE VINAGRE</t>
  </si>
  <si>
    <t>DESIFECTANTEE EN FRASCO</t>
  </si>
  <si>
    <t xml:space="preserve"> CAJA DE FORDEL 8 1/2 * 11</t>
  </si>
  <si>
    <t>CAJA  FOLDER 8.5 /13</t>
  </si>
  <si>
    <t>MEMORIA USB 256GB DATA TRAVELER  SE9</t>
  </si>
  <si>
    <t>CORRECTOR LIQUIDO BLANCO T/PEN</t>
  </si>
  <si>
    <t xml:space="preserve">CAJAS DE GANCHO ACCO </t>
  </si>
  <si>
    <t xml:space="preserve">MOCHILA PARA LATTOP </t>
  </si>
  <si>
    <t>CAJA FOLDERS/PENDAFLEX8,5/11</t>
  </si>
  <si>
    <t>CAJA FOLDERS/PENDAFLEX8,5/13</t>
  </si>
  <si>
    <t>SOBRE MANILA 12 *14 500/1</t>
  </si>
  <si>
    <t>SOBRE MANILA 10* 15 500/1</t>
  </si>
  <si>
    <t>SOBRE MANILA 9 *12 500/1</t>
  </si>
  <si>
    <t xml:space="preserve">      RELACION DE INVETARIO DE MATERIAL GASTABLE, TRIMESTRE  ABRIL  / JUNIO / 2024</t>
  </si>
  <si>
    <t>JABON LIQUIDO DE MANO EN GALON</t>
  </si>
  <si>
    <t>FUNDADE 13 GALONES</t>
  </si>
  <si>
    <t xml:space="preserve">FUNDA DE 55 GALONES </t>
  </si>
  <si>
    <t>JABON LIQUIDO PARA FREGAR EN GALON</t>
  </si>
  <si>
    <t>CUBETA  /EXPRIMIDOR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</si>
</sst>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 x14ac:knownFonts="1">
    <font>
      <sz val="11"/>
      <color theme="1"/>
      <name val="Calibri"/>
      <family val="2"/>
      <scheme val="minor"/>
    </font>
    <font>
      <sz val="14.5"/>
      <name val="Arial"/>
      <family val="2"/>
    </font>
    <font>
      <sz val="13.5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8"/>
      <color theme="1"/>
      <name val="Monotype Corsiva"/>
      <family val="4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24"/>
      <name val="Arial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rgb="FF000000"/>
      <name val="Times New Roman"/>
      <family val="1"/>
    </font>
    <font>
      <b/>
      <sz val="24"/>
      <color rgb="FF000000"/>
      <name val="Calibri"/>
      <family val="2"/>
      <scheme val="minor"/>
    </font>
    <font>
      <sz val="24"/>
      <color rgb="FF000000"/>
      <name val="Calibri"/>
      <family val="2"/>
      <scheme val="minor"/>
    </font>
    <font>
      <sz val="24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4"/>
      <color theme="1"/>
      <name val="Times New Roman"/>
      <family val="1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222222"/>
      <name val="Arial"/>
      <family val="2"/>
    </font>
    <font>
      <sz val="14"/>
      <color rgb="FF222222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/>
    <xf numFmtId="4" fontId="0" fillId="0" borderId="3" xfId="0" applyNumberForma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20" fillId="2" borderId="1" xfId="0" applyFont="1" applyFill="1" applyBorder="1"/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14" fontId="4" fillId="4" borderId="1" xfId="0" applyNumberFormat="1" applyFont="1" applyFill="1" applyBorder="1" applyAlignment="1">
      <alignment horizontal="left" vertical="top" wrapText="1"/>
    </xf>
    <xf numFmtId="49" fontId="7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" fontId="25" fillId="4" borderId="9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2" borderId="0" xfId="0" applyFont="1" applyFill="1"/>
    <xf numFmtId="0" fontId="27" fillId="2" borderId="0" xfId="0" applyFont="1" applyFill="1"/>
    <xf numFmtId="0" fontId="22" fillId="2" borderId="0" xfId="0" applyFont="1" applyFill="1" applyAlignment="1">
      <alignment wrapText="1"/>
    </xf>
    <xf numFmtId="0" fontId="27" fillId="2" borderId="3" xfId="0" applyFont="1" applyFill="1" applyBorder="1" applyAlignment="1">
      <alignment horizontal="center" vertical="center" wrapText="1"/>
    </xf>
    <xf numFmtId="0" fontId="27" fillId="0" borderId="0" xfId="0" applyFont="1"/>
    <xf numFmtId="0" fontId="27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8" fillId="2" borderId="0" xfId="0" applyFont="1" applyFill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6" fillId="4" borderId="7" xfId="0" applyFont="1" applyFill="1" applyBorder="1" applyAlignment="1">
      <alignment horizontal="center" vertical="center" wrapText="1"/>
    </xf>
    <xf numFmtId="14" fontId="36" fillId="0" borderId="3" xfId="0" applyNumberFormat="1" applyFont="1" applyBorder="1" applyAlignment="1">
      <alignment horizontal="center" vertical="center" wrapText="1"/>
    </xf>
    <xf numFmtId="49" fontId="36" fillId="0" borderId="3" xfId="0" applyNumberFormat="1" applyFont="1" applyBorder="1" applyAlignment="1">
      <alignment horizontal="center" vertical="center" wrapText="1"/>
    </xf>
    <xf numFmtId="14" fontId="36" fillId="0" borderId="3" xfId="0" applyNumberFormat="1" applyFont="1" applyBorder="1" applyAlignment="1">
      <alignment horizontal="left" vertical="center" wrapText="1"/>
    </xf>
    <xf numFmtId="0" fontId="36" fillId="0" borderId="3" xfId="0" applyFont="1" applyBorder="1" applyAlignment="1">
      <alignment vertical="center" wrapText="1"/>
    </xf>
    <xf numFmtId="0" fontId="36" fillId="0" borderId="3" xfId="0" applyFont="1" applyBorder="1" applyAlignment="1">
      <alignment horizontal="center" vertical="center" wrapText="1"/>
    </xf>
    <xf numFmtId="4" fontId="36" fillId="0" borderId="3" xfId="0" applyNumberFormat="1" applyFont="1" applyBorder="1" applyAlignment="1">
      <alignment horizontal="center" vertical="center" wrapText="1"/>
    </xf>
    <xf numFmtId="49" fontId="36" fillId="0" borderId="2" xfId="0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4" fontId="34" fillId="4" borderId="11" xfId="0" applyNumberFormat="1" applyFont="1" applyFill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vertical="center" wrapText="1"/>
    </xf>
    <xf numFmtId="4" fontId="36" fillId="0" borderId="1" xfId="0" applyNumberFormat="1" applyFont="1" applyBorder="1" applyAlignment="1">
      <alignment horizontal="center" vertical="center" wrapText="1"/>
    </xf>
    <xf numFmtId="4" fontId="36" fillId="0" borderId="2" xfId="0" applyNumberFormat="1" applyFont="1" applyBorder="1" applyAlignment="1">
      <alignment horizontal="center" vertical="center" wrapText="1"/>
    </xf>
    <xf numFmtId="4" fontId="36" fillId="0" borderId="4" xfId="0" applyNumberFormat="1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 wrapText="1"/>
    </xf>
    <xf numFmtId="49" fontId="36" fillId="0" borderId="4" xfId="0" applyNumberFormat="1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left" vertical="center" wrapText="1"/>
    </xf>
    <xf numFmtId="0" fontId="36" fillId="0" borderId="4" xfId="0" applyFont="1" applyBorder="1" applyAlignment="1">
      <alignment vertical="center" wrapText="1"/>
    </xf>
    <xf numFmtId="14" fontId="36" fillId="0" borderId="1" xfId="0" applyNumberFormat="1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14" fontId="37" fillId="2" borderId="1" xfId="0" applyNumberFormat="1" applyFont="1" applyFill="1" applyBorder="1" applyAlignment="1">
      <alignment horizontal="center" vertical="center" wrapText="1"/>
    </xf>
    <xf numFmtId="49" fontId="37" fillId="2" borderId="1" xfId="0" applyNumberFormat="1" applyFont="1" applyFill="1" applyBorder="1" applyAlignment="1">
      <alignment horizontal="center" vertical="center" wrapText="1"/>
    </xf>
    <xf numFmtId="14" fontId="37" fillId="2" borderId="1" xfId="0" applyNumberFormat="1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vertical="center" wrapText="1"/>
    </xf>
    <xf numFmtId="0" fontId="37" fillId="2" borderId="1" xfId="0" applyFont="1" applyFill="1" applyBorder="1" applyAlignment="1">
      <alignment horizontal="center" vertical="center" wrapText="1"/>
    </xf>
    <xf numFmtId="4" fontId="37" fillId="2" borderId="1" xfId="0" applyNumberFormat="1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49" fontId="36" fillId="4" borderId="6" xfId="0" applyNumberFormat="1" applyFont="1" applyFill="1" applyBorder="1" applyAlignment="1">
      <alignment horizontal="center" vertical="center" wrapText="1"/>
    </xf>
    <xf numFmtId="0" fontId="38" fillId="4" borderId="6" xfId="0" applyFont="1" applyFill="1" applyBorder="1" applyAlignment="1">
      <alignment horizontal="center"/>
    </xf>
    <xf numFmtId="4" fontId="34" fillId="4" borderId="6" xfId="0" applyNumberFormat="1" applyFont="1" applyFill="1" applyBorder="1" applyAlignment="1">
      <alignment horizontal="center" vertical="center" wrapText="1"/>
    </xf>
    <xf numFmtId="4" fontId="36" fillId="4" borderId="6" xfId="0" applyNumberFormat="1" applyFont="1" applyFill="1" applyBorder="1" applyAlignment="1">
      <alignment horizontal="center" vertical="center" wrapText="1"/>
    </xf>
    <xf numFmtId="4" fontId="33" fillId="4" borderId="11" xfId="0" applyNumberFormat="1" applyFont="1" applyFill="1" applyBorder="1" applyAlignment="1">
      <alignment horizontal="center" wrapText="1"/>
    </xf>
    <xf numFmtId="14" fontId="36" fillId="2" borderId="1" xfId="0" applyNumberFormat="1" applyFont="1" applyFill="1" applyBorder="1" applyAlignment="1">
      <alignment horizontal="center" vertical="center" wrapText="1"/>
    </xf>
    <xf numFmtId="49" fontId="36" fillId="2" borderId="1" xfId="0" applyNumberFormat="1" applyFont="1" applyFill="1" applyBorder="1" applyAlignment="1">
      <alignment horizontal="center" vertical="center" wrapText="1"/>
    </xf>
    <xf numFmtId="14" fontId="36" fillId="2" borderId="1" xfId="0" applyNumberFormat="1" applyFont="1" applyFill="1" applyBorder="1" applyAlignment="1">
      <alignment horizontal="left" vertical="center" wrapText="1"/>
    </xf>
    <xf numFmtId="0" fontId="36" fillId="2" borderId="3" xfId="0" applyFont="1" applyFill="1" applyBorder="1" applyAlignment="1">
      <alignment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4" fontId="36" fillId="2" borderId="1" xfId="0" applyNumberFormat="1" applyFont="1" applyFill="1" applyBorder="1" applyAlignment="1">
      <alignment horizontal="center" vertical="center" wrapText="1"/>
    </xf>
    <xf numFmtId="4" fontId="36" fillId="2" borderId="3" xfId="0" applyNumberFormat="1" applyFont="1" applyFill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left" vertical="center" wrapText="1"/>
    </xf>
    <xf numFmtId="0" fontId="37" fillId="0" borderId="3" xfId="0" applyFont="1" applyBorder="1" applyAlignment="1">
      <alignment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center" vertical="center" wrapText="1"/>
    </xf>
    <xf numFmtId="4" fontId="37" fillId="0" borderId="3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vertical="center" wrapText="1"/>
    </xf>
    <xf numFmtId="4" fontId="36" fillId="2" borderId="2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vertical="center" wrapText="1"/>
    </xf>
    <xf numFmtId="0" fontId="37" fillId="2" borderId="2" xfId="0" applyFont="1" applyFill="1" applyBorder="1" applyAlignment="1">
      <alignment horizontal="center" vertical="center" wrapText="1"/>
    </xf>
    <xf numFmtId="4" fontId="37" fillId="2" borderId="2" xfId="0" applyNumberFormat="1" applyFont="1" applyFill="1" applyBorder="1" applyAlignment="1">
      <alignment horizontal="center" vertical="center" wrapText="1"/>
    </xf>
    <xf numFmtId="14" fontId="38" fillId="2" borderId="1" xfId="0" applyNumberFormat="1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14" fontId="38" fillId="2" borderId="1" xfId="0" applyNumberFormat="1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4" fontId="38" fillId="2" borderId="2" xfId="0" applyNumberFormat="1" applyFont="1" applyFill="1" applyBorder="1" applyAlignment="1">
      <alignment horizontal="center" vertical="center" wrapText="1"/>
    </xf>
    <xf numFmtId="4" fontId="38" fillId="2" borderId="1" xfId="0" applyNumberFormat="1" applyFont="1" applyFill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left" vertical="top" wrapText="1"/>
    </xf>
    <xf numFmtId="4" fontId="37" fillId="0" borderId="2" xfId="0" applyNumberFormat="1" applyFont="1" applyBorder="1" applyAlignment="1">
      <alignment horizontal="center" vertical="center" wrapText="1"/>
    </xf>
    <xf numFmtId="14" fontId="36" fillId="0" borderId="2" xfId="0" applyNumberFormat="1" applyFont="1" applyBorder="1" applyAlignment="1">
      <alignment horizontal="center" vertical="center" wrapText="1"/>
    </xf>
    <xf numFmtId="14" fontId="36" fillId="0" borderId="2" xfId="0" applyNumberFormat="1" applyFont="1" applyBorder="1" applyAlignment="1">
      <alignment horizontal="left" vertical="center" wrapText="1"/>
    </xf>
    <xf numFmtId="4" fontId="38" fillId="0" borderId="4" xfId="0" applyNumberFormat="1" applyFont="1" applyBorder="1" applyAlignment="1">
      <alignment horizontal="center" vertical="center" wrapText="1"/>
    </xf>
    <xf numFmtId="0" fontId="37" fillId="2" borderId="3" xfId="0" applyFont="1" applyFill="1" applyBorder="1" applyAlignment="1">
      <alignment vertical="center" wrapText="1"/>
    </xf>
    <xf numFmtId="0" fontId="37" fillId="2" borderId="3" xfId="0" applyFont="1" applyFill="1" applyBorder="1" applyAlignment="1">
      <alignment horizontal="center" vertical="center" wrapText="1"/>
    </xf>
    <xf numFmtId="4" fontId="37" fillId="2" borderId="3" xfId="0" applyNumberFormat="1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vertical="center" wrapText="1"/>
    </xf>
    <xf numFmtId="0" fontId="38" fillId="2" borderId="3" xfId="0" applyFont="1" applyFill="1" applyBorder="1" applyAlignment="1">
      <alignment horizontal="center" vertical="center" wrapText="1"/>
    </xf>
    <xf numFmtId="4" fontId="38" fillId="0" borderId="3" xfId="0" applyNumberFormat="1" applyFont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49" fontId="36" fillId="4" borderId="3" xfId="0" applyNumberFormat="1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left" vertical="center" wrapText="1"/>
    </xf>
    <xf numFmtId="4" fontId="36" fillId="4" borderId="3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/>
    </xf>
    <xf numFmtId="0" fontId="38" fillId="2" borderId="1" xfId="0" applyFont="1" applyFill="1" applyBorder="1"/>
    <xf numFmtId="0" fontId="38" fillId="2" borderId="1" xfId="0" applyFont="1" applyFill="1" applyBorder="1" applyAlignment="1">
      <alignment horizontal="left"/>
    </xf>
    <xf numFmtId="0" fontId="40" fillId="2" borderId="1" xfId="0" applyFont="1" applyFill="1" applyBorder="1" applyAlignment="1">
      <alignment horizontal="left" vertical="center"/>
    </xf>
    <xf numFmtId="0" fontId="37" fillId="2" borderId="1" xfId="0" applyFont="1" applyFill="1" applyBorder="1" applyAlignment="1">
      <alignment horizontal="left"/>
    </xf>
    <xf numFmtId="0" fontId="37" fillId="2" borderId="1" xfId="0" applyFont="1" applyFill="1" applyBorder="1" applyAlignment="1">
      <alignment horizontal="left" vertical="center"/>
    </xf>
    <xf numFmtId="0" fontId="40" fillId="2" borderId="1" xfId="0" applyFont="1" applyFill="1" applyBorder="1"/>
    <xf numFmtId="14" fontId="36" fillId="4" borderId="5" xfId="0" applyNumberFormat="1" applyFont="1" applyFill="1" applyBorder="1" applyAlignment="1">
      <alignment horizontal="center" vertical="center" wrapText="1"/>
    </xf>
    <xf numFmtId="4" fontId="34" fillId="4" borderId="11" xfId="0" applyNumberFormat="1" applyFont="1" applyFill="1" applyBorder="1" applyAlignment="1">
      <alignment horizontal="center" wrapText="1"/>
    </xf>
    <xf numFmtId="0" fontId="37" fillId="2" borderId="11" xfId="0" applyFont="1" applyFill="1" applyBorder="1" applyAlignment="1">
      <alignment vertical="center" wrapText="1"/>
    </xf>
    <xf numFmtId="0" fontId="36" fillId="0" borderId="11" xfId="0" applyFont="1" applyBorder="1" applyAlignment="1">
      <alignment vertical="center" wrapText="1"/>
    </xf>
    <xf numFmtId="14" fontId="38" fillId="0" borderId="3" xfId="0" applyNumberFormat="1" applyFont="1" applyBorder="1" applyAlignment="1">
      <alignment horizontal="left" vertical="center"/>
    </xf>
    <xf numFmtId="14" fontId="38" fillId="0" borderId="3" xfId="0" applyNumberFormat="1" applyFont="1" applyBorder="1" applyAlignment="1">
      <alignment horizontal="center" vertical="center"/>
    </xf>
    <xf numFmtId="14" fontId="38" fillId="0" borderId="1" xfId="0" applyNumberFormat="1" applyFont="1" applyBorder="1" applyAlignment="1">
      <alignment horizontal="center" vertical="center"/>
    </xf>
    <xf numFmtId="14" fontId="38" fillId="0" borderId="1" xfId="0" applyNumberFormat="1" applyFont="1" applyBorder="1" applyAlignment="1">
      <alignment horizontal="left" vertical="center"/>
    </xf>
    <xf numFmtId="0" fontId="38" fillId="4" borderId="5" xfId="0" applyFont="1" applyFill="1" applyBorder="1" applyAlignment="1">
      <alignment horizontal="center" vertical="center"/>
    </xf>
    <xf numFmtId="49" fontId="37" fillId="4" borderId="6" xfId="0" applyNumberFormat="1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vertical="center" wrapText="1"/>
    </xf>
    <xf numFmtId="0" fontId="38" fillId="0" borderId="1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4" fontId="38" fillId="0" borderId="1" xfId="0" applyNumberFormat="1" applyFont="1" applyBorder="1" applyAlignment="1">
      <alignment horizontal="center" vertical="center" wrapText="1"/>
    </xf>
    <xf numFmtId="0" fontId="38" fillId="4" borderId="6" xfId="0" applyFont="1" applyFill="1" applyBorder="1" applyAlignment="1">
      <alignment vertical="center"/>
    </xf>
    <xf numFmtId="0" fontId="36" fillId="4" borderId="6" xfId="0" applyFont="1" applyFill="1" applyBorder="1" applyAlignment="1">
      <alignment vertical="center"/>
    </xf>
    <xf numFmtId="4" fontId="35" fillId="4" borderId="11" xfId="0" applyNumberFormat="1" applyFont="1" applyFill="1" applyBorder="1" applyAlignment="1">
      <alignment horizont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8" fillId="0" borderId="0" xfId="0" applyFont="1"/>
    <xf numFmtId="0" fontId="41" fillId="0" borderId="0" xfId="0" applyFont="1" applyAlignment="1">
      <alignment horizontal="center"/>
    </xf>
    <xf numFmtId="0" fontId="41" fillId="0" borderId="0" xfId="0" applyFont="1" applyAlignment="1">
      <alignment vertical="center"/>
    </xf>
    <xf numFmtId="0" fontId="41" fillId="0" borderId="0" xfId="0" applyFont="1"/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0" xfId="0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39" fillId="4" borderId="3" xfId="0" applyFont="1" applyFill="1" applyBorder="1" applyAlignment="1">
      <alignment horizontal="center"/>
    </xf>
    <xf numFmtId="0" fontId="44" fillId="0" borderId="0" xfId="0" applyFont="1" applyAlignment="1">
      <alignment horizontal="center" vertical="center"/>
    </xf>
    <xf numFmtId="0" fontId="45" fillId="3" borderId="13" xfId="0" applyFont="1" applyFill="1" applyBorder="1" applyAlignment="1">
      <alignment horizontal="center" vertical="center" wrapText="1"/>
    </xf>
    <xf numFmtId="0" fontId="46" fillId="3" borderId="13" xfId="0" applyFont="1" applyFill="1" applyBorder="1" applyAlignment="1">
      <alignment horizontal="center" vertical="center" wrapText="1"/>
    </xf>
    <xf numFmtId="0" fontId="43" fillId="3" borderId="13" xfId="0" applyFont="1" applyFill="1" applyBorder="1" applyAlignment="1">
      <alignment horizontal="center" vertical="center"/>
    </xf>
    <xf numFmtId="0" fontId="43" fillId="3" borderId="17" xfId="0" applyFont="1" applyFill="1" applyBorder="1" applyAlignment="1">
      <alignment horizontal="center" vertical="center"/>
    </xf>
    <xf numFmtId="0" fontId="46" fillId="3" borderId="17" xfId="0" applyFont="1" applyFill="1" applyBorder="1" applyAlignment="1">
      <alignment horizontal="center" vertical="center" wrapText="1"/>
    </xf>
    <xf numFmtId="0" fontId="46" fillId="3" borderId="0" xfId="0" applyFont="1" applyFill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22" fillId="0" borderId="1" xfId="0" applyFont="1" applyBorder="1"/>
    <xf numFmtId="0" fontId="28" fillId="2" borderId="1" xfId="0" applyFont="1" applyFill="1" applyBorder="1"/>
    <xf numFmtId="0" fontId="43" fillId="0" borderId="10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10" xfId="0" applyFont="1" applyBorder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45" fillId="3" borderId="15" xfId="0" applyFont="1" applyFill="1" applyBorder="1" applyAlignment="1">
      <alignment horizontal="center" vertical="center" wrapText="1"/>
    </xf>
    <xf numFmtId="0" fontId="45" fillId="3" borderId="16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  <xf numFmtId="0" fontId="24" fillId="2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4" borderId="8" xfId="0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center"/>
    </xf>
    <xf numFmtId="0" fontId="35" fillId="4" borderId="6" xfId="0" applyFont="1" applyFill="1" applyBorder="1" applyAlignment="1">
      <alignment horizontal="center"/>
    </xf>
    <xf numFmtId="0" fontId="34" fillId="4" borderId="5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46" fillId="3" borderId="7" xfId="0" applyFont="1" applyFill="1" applyBorder="1" applyAlignment="1">
      <alignment horizontal="center" vertical="center" wrapText="1"/>
    </xf>
    <xf numFmtId="0" fontId="46" fillId="3" borderId="8" xfId="0" applyFont="1" applyFill="1" applyBorder="1" applyAlignment="1">
      <alignment horizontal="center" vertical="center" wrapText="1"/>
    </xf>
    <xf numFmtId="0" fontId="46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2670499</xdr:colOff>
      <xdr:row>0</xdr:row>
      <xdr:rowOff>90122</xdr:rowOff>
    </xdr:from>
    <xdr:to>
      <xdr:col>6</xdr:col>
      <xdr:colOff>421822</xdr:colOff>
      <xdr:row>6</xdr:row>
      <xdr:rowOff>13608</xdr:rowOff>
    </xdr:to>
    <xdr:pic>
      <xdr:nvPicPr>
        <xdr:cNvPr id="4" name="Imagen 4" descr="downloa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7749" y="90122"/>
          <a:ext cx="3670430" cy="1923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748392</xdr:colOff>
      <xdr:row>0</xdr:row>
      <xdr:rowOff>117961</xdr:rowOff>
    </xdr:from>
    <xdr:to>
      <xdr:col>4</xdr:col>
      <xdr:colOff>820615</xdr:colOff>
      <xdr:row>5</xdr:row>
      <xdr:rowOff>340178</xdr:rowOff>
    </xdr:to>
    <xdr:grpSp>
      <xdr:nvGrpSpPr>
        <xdr:cNvPr id="1037" name="Group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GrpSpPr>
          <a:grpSpLocks/>
        </xdr:cNvGrpSpPr>
      </xdr:nvGrpSpPr>
      <xdr:grpSpPr bwMode="auto">
        <a:xfrm>
          <a:off x="891267" y="117961"/>
          <a:ext cx="4691848" cy="1853373"/>
          <a:chOff x="1199" y="528"/>
          <a:chExt cx="3571" cy="1230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8" name="AutoShape 14">
            <a:extLst>
              <a:ext uri="{FF2B5EF4-FFF2-40B4-BE49-F238E27FC236}">
                <a16:creationId xmlns:a16="http://schemas.microsoft.com/office/drawing/2014/main" id="{00000000-0008-0000-0000-00000E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803183</xdr:colOff>
      <xdr:row>0</xdr:row>
      <xdr:rowOff>172810</xdr:rowOff>
    </xdr:from>
    <xdr:to>
      <xdr:col>5</xdr:col>
      <xdr:colOff>39461</xdr:colOff>
      <xdr:row>5</xdr:row>
      <xdr:rowOff>201385</xdr:rowOff>
    </xdr:to>
    <xdr:pic>
      <xdr:nvPicPr>
        <xdr:cNvPr id="2" name="Imagen 4" descr="downloa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9504" y="172810"/>
          <a:ext cx="1780814" cy="1049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68036</xdr:colOff>
      <xdr:row>0</xdr:row>
      <xdr:rowOff>134710</xdr:rowOff>
    </xdr:from>
    <xdr:to>
      <xdr:col>3</xdr:col>
      <xdr:colOff>455840</xdr:colOff>
      <xdr:row>5</xdr:row>
      <xdr:rowOff>77561</xdr:rowOff>
    </xdr:to>
    <xdr:grpSp>
      <xdr:nvGrpSpPr>
        <xdr:cNvPr id="3" name="Group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68036" y="134710"/>
          <a:ext cx="2694215" cy="963387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AutoShape 1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O279"/>
  <sheetViews>
    <sheetView tabSelected="1" topLeftCell="F254" zoomScale="80" zoomScaleNormal="80" workbookViewId="0">
      <selection activeCell="J26" sqref="J26"/>
    </sheetView>
  </sheetViews>
  <sheetFormatPr baseColWidth="10" defaultRowHeight="31.5" x14ac:dyDescent="0.5"/>
  <cols>
    <col min="1" max="1" width="2.140625" style="77" customWidth="1"/>
    <col min="2" max="2" width="26.7109375" style="81" customWidth="1"/>
    <col min="3" max="3" width="20.85546875" style="78" customWidth="1"/>
    <col min="4" max="4" width="21.5703125" style="80" customWidth="1"/>
    <col min="5" max="5" width="70" style="77" customWidth="1"/>
    <col min="6" max="6" width="18.7109375" style="78" customWidth="1"/>
    <col min="7" max="7" width="14.5703125" style="78" customWidth="1"/>
    <col min="8" max="8" width="21.28515625" style="78" customWidth="1"/>
    <col min="9" max="9" width="15.28515625" style="78" bestFit="1" customWidth="1"/>
    <col min="10" max="10" width="17" style="78" customWidth="1"/>
    <col min="11" max="12" width="19.42578125" style="78" customWidth="1"/>
    <col min="13" max="13" width="19.7109375" style="78" customWidth="1"/>
    <col min="14" max="14" width="25.85546875" style="78" customWidth="1"/>
    <col min="15" max="16" width="11.42578125" style="77" hidden="1" customWidth="1"/>
    <col min="17" max="16384" width="11.42578125" style="77"/>
  </cols>
  <sheetData>
    <row r="1" spans="2:16" ht="18" customHeight="1" x14ac:dyDescent="0.5">
      <c r="B1" s="76" t="s">
        <v>29</v>
      </c>
      <c r="C1" s="76"/>
      <c r="D1" s="76"/>
      <c r="E1" s="76"/>
      <c r="I1" s="237" t="s">
        <v>428</v>
      </c>
      <c r="J1" s="237"/>
      <c r="K1" s="237"/>
      <c r="L1" s="237"/>
      <c r="M1" s="237"/>
      <c r="N1" s="237"/>
      <c r="O1" s="79"/>
      <c r="P1" s="79"/>
    </row>
    <row r="2" spans="2:16" x14ac:dyDescent="0.5">
      <c r="I2" s="237"/>
      <c r="J2" s="237"/>
      <c r="K2" s="237"/>
      <c r="L2" s="237"/>
      <c r="M2" s="237"/>
      <c r="N2" s="237"/>
      <c r="O2" s="79"/>
      <c r="P2" s="79"/>
    </row>
    <row r="3" spans="2:16" ht="15" customHeight="1" x14ac:dyDescent="0.5">
      <c r="B3" s="76" t="s">
        <v>30</v>
      </c>
      <c r="C3" s="76"/>
      <c r="D3" s="76"/>
      <c r="E3" s="76"/>
      <c r="I3" s="237"/>
      <c r="J3" s="237"/>
      <c r="K3" s="237"/>
      <c r="L3" s="237"/>
      <c r="M3" s="237"/>
      <c r="N3" s="237"/>
      <c r="O3" s="79"/>
      <c r="P3" s="79"/>
    </row>
    <row r="4" spans="2:16" x14ac:dyDescent="0.5">
      <c r="I4" s="237"/>
      <c r="J4" s="237"/>
      <c r="K4" s="237"/>
      <c r="L4" s="237"/>
      <c r="M4" s="237"/>
      <c r="N4" s="237"/>
      <c r="O4" s="79"/>
      <c r="P4" s="79"/>
    </row>
    <row r="5" spans="2:16" x14ac:dyDescent="0.5">
      <c r="I5" s="237"/>
      <c r="J5" s="237"/>
      <c r="K5" s="237"/>
      <c r="L5" s="237"/>
      <c r="M5" s="237"/>
      <c r="N5" s="237"/>
      <c r="O5" s="79"/>
      <c r="P5" s="79"/>
    </row>
    <row r="6" spans="2:16" x14ac:dyDescent="0.5">
      <c r="I6" s="237"/>
      <c r="J6" s="237"/>
      <c r="K6" s="237"/>
      <c r="L6" s="237"/>
      <c r="M6" s="237"/>
      <c r="N6" s="237"/>
      <c r="O6" s="79"/>
      <c r="P6" s="79"/>
    </row>
    <row r="7" spans="2:16" ht="15" customHeight="1" x14ac:dyDescent="0.5">
      <c r="C7" s="76"/>
      <c r="D7" s="76"/>
      <c r="E7" s="76"/>
      <c r="I7" s="237"/>
      <c r="J7" s="237"/>
      <c r="K7" s="237"/>
      <c r="L7" s="237"/>
      <c r="M7" s="237"/>
      <c r="N7" s="237"/>
      <c r="O7" s="79"/>
      <c r="P7" s="79"/>
    </row>
    <row r="8" spans="2:16" ht="30" customHeight="1" x14ac:dyDescent="0.5">
      <c r="B8" s="242" t="s">
        <v>433</v>
      </c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</row>
    <row r="9" spans="2:16" ht="15" customHeight="1" x14ac:dyDescent="0.5">
      <c r="B9" s="76" t="s">
        <v>31</v>
      </c>
      <c r="C9" s="76" t="s">
        <v>124</v>
      </c>
      <c r="D9" s="76"/>
      <c r="F9" s="83"/>
      <c r="G9" s="83"/>
      <c r="H9" s="84"/>
      <c r="I9" s="84"/>
      <c r="K9" s="83"/>
      <c r="L9" s="83"/>
      <c r="M9" s="83"/>
    </row>
    <row r="10" spans="2:16" ht="9.75" customHeight="1" x14ac:dyDescent="0.5">
      <c r="B10" s="76"/>
      <c r="C10" s="76"/>
      <c r="D10" s="76"/>
      <c r="F10" s="83"/>
      <c r="G10" s="83"/>
      <c r="H10" s="84"/>
      <c r="I10" s="84"/>
      <c r="K10" s="83"/>
      <c r="L10" s="83"/>
      <c r="M10" s="83"/>
    </row>
    <row r="11" spans="2:16" ht="33" customHeight="1" x14ac:dyDescent="0.5">
      <c r="B11" s="241" t="s">
        <v>456</v>
      </c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</row>
    <row r="12" spans="2:16" ht="7.5" customHeight="1" thickBot="1" x14ac:dyDescent="0.55000000000000004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spans="2:16" ht="36.75" customHeight="1" thickBot="1" x14ac:dyDescent="0.55000000000000004">
      <c r="B13" s="225" t="s">
        <v>42</v>
      </c>
      <c r="C13" s="225" t="s">
        <v>40</v>
      </c>
      <c r="D13" s="225" t="s">
        <v>42</v>
      </c>
      <c r="E13" s="238" t="s">
        <v>53</v>
      </c>
      <c r="F13" s="226" t="s">
        <v>0</v>
      </c>
      <c r="G13" s="248" t="s">
        <v>1</v>
      </c>
      <c r="H13" s="249"/>
      <c r="I13" s="249"/>
      <c r="J13" s="249"/>
      <c r="K13" s="249"/>
      <c r="L13" s="249"/>
      <c r="M13" s="249"/>
      <c r="N13" s="250"/>
    </row>
    <row r="14" spans="2:16" ht="67.5" customHeight="1" thickBot="1" x14ac:dyDescent="0.55000000000000004">
      <c r="B14" s="225" t="s">
        <v>130</v>
      </c>
      <c r="C14" s="225" t="s">
        <v>41</v>
      </c>
      <c r="D14" s="225" t="s">
        <v>132</v>
      </c>
      <c r="E14" s="239"/>
      <c r="F14" s="227" t="s">
        <v>54</v>
      </c>
      <c r="G14" s="228" t="s">
        <v>372</v>
      </c>
      <c r="H14" s="229" t="s">
        <v>2</v>
      </c>
      <c r="I14" s="230" t="s">
        <v>3</v>
      </c>
      <c r="J14" s="229" t="s">
        <v>4</v>
      </c>
      <c r="K14" s="230" t="s">
        <v>33</v>
      </c>
      <c r="L14" s="228" t="s">
        <v>34</v>
      </c>
      <c r="M14" s="230" t="s">
        <v>32</v>
      </c>
      <c r="N14" s="229" t="s">
        <v>5</v>
      </c>
    </row>
    <row r="15" spans="2:16" ht="30.75" customHeight="1" thickBot="1" x14ac:dyDescent="0.55000000000000004">
      <c r="B15" s="101"/>
      <c r="C15" s="86"/>
      <c r="D15" s="243" t="s">
        <v>133</v>
      </c>
      <c r="E15" s="243"/>
      <c r="F15" s="87"/>
      <c r="G15" s="87"/>
      <c r="H15" s="86"/>
      <c r="I15" s="86"/>
      <c r="J15" s="86"/>
      <c r="K15" s="86"/>
      <c r="L15" s="86"/>
      <c r="M15" s="86"/>
      <c r="N15" s="88">
        <f>SUM(N16:N19)</f>
        <v>70326.819999999992</v>
      </c>
    </row>
    <row r="16" spans="2:16" ht="42" customHeight="1" x14ac:dyDescent="0.5">
      <c r="B16" s="102">
        <v>44006</v>
      </c>
      <c r="C16" s="103" t="s">
        <v>70</v>
      </c>
      <c r="D16" s="104">
        <v>44006</v>
      </c>
      <c r="E16" s="105" t="s">
        <v>7</v>
      </c>
      <c r="F16" s="102" t="str">
        <f>F21</f>
        <v>UNID.</v>
      </c>
      <c r="G16" s="102"/>
      <c r="H16" s="106">
        <v>130</v>
      </c>
      <c r="I16" s="106">
        <v>11</v>
      </c>
      <c r="J16" s="106">
        <f>+H16-I16</f>
        <v>119</v>
      </c>
      <c r="K16" s="107">
        <v>286</v>
      </c>
      <c r="L16" s="107">
        <f>J16*K16</f>
        <v>34034</v>
      </c>
      <c r="M16" s="107">
        <f>L16*18%</f>
        <v>6126.12</v>
      </c>
      <c r="N16" s="107">
        <f>L16+M16</f>
        <v>40160.120000000003</v>
      </c>
    </row>
    <row r="17" spans="2:20" ht="32.25" customHeight="1" x14ac:dyDescent="0.5">
      <c r="B17" s="102">
        <v>44006</v>
      </c>
      <c r="C17" s="108" t="s">
        <v>71</v>
      </c>
      <c r="D17" s="104">
        <v>44006</v>
      </c>
      <c r="E17" s="105" t="s">
        <v>231</v>
      </c>
      <c r="F17" s="106" t="str">
        <f>F21</f>
        <v>UNID.</v>
      </c>
      <c r="G17" s="106">
        <v>158</v>
      </c>
      <c r="H17" s="106">
        <v>203</v>
      </c>
      <c r="I17" s="110">
        <v>78</v>
      </c>
      <c r="J17" s="106">
        <f>+H17-I17</f>
        <v>125</v>
      </c>
      <c r="K17" s="107">
        <v>201</v>
      </c>
      <c r="L17" s="107">
        <f>J17*K17</f>
        <v>25125</v>
      </c>
      <c r="M17" s="107">
        <f>L17*18%</f>
        <v>4522.5</v>
      </c>
      <c r="N17" s="107">
        <f>L17+M17</f>
        <v>29647.5</v>
      </c>
    </row>
    <row r="18" spans="2:20" ht="31.5" customHeight="1" x14ac:dyDescent="0.5">
      <c r="B18" s="102">
        <v>44006</v>
      </c>
      <c r="C18" s="108" t="s">
        <v>71</v>
      </c>
      <c r="D18" s="104" t="s">
        <v>232</v>
      </c>
      <c r="E18" s="109" t="s">
        <v>233</v>
      </c>
      <c r="F18" s="111" t="s">
        <v>55</v>
      </c>
      <c r="G18" s="111">
        <v>0</v>
      </c>
      <c r="H18" s="112">
        <v>2</v>
      </c>
      <c r="I18" s="110">
        <v>2</v>
      </c>
      <c r="J18" s="106">
        <f>+H18-I18</f>
        <v>0</v>
      </c>
      <c r="K18" s="107">
        <v>440</v>
      </c>
      <c r="L18" s="107">
        <f>+K18*J18</f>
        <v>0</v>
      </c>
      <c r="M18" s="107">
        <f>L18*18%</f>
        <v>0</v>
      </c>
      <c r="N18" s="107">
        <f>L18+M18</f>
        <v>0</v>
      </c>
    </row>
    <row r="19" spans="2:20" ht="27" customHeight="1" x14ac:dyDescent="0.5">
      <c r="B19" s="102">
        <v>44006</v>
      </c>
      <c r="C19" s="108" t="s">
        <v>71</v>
      </c>
      <c r="D19" s="104">
        <v>44006</v>
      </c>
      <c r="E19" s="109" t="s">
        <v>225</v>
      </c>
      <c r="F19" s="110" t="s">
        <v>55</v>
      </c>
      <c r="G19" s="110">
        <v>1</v>
      </c>
      <c r="H19" s="110">
        <v>2</v>
      </c>
      <c r="I19" s="110">
        <v>1</v>
      </c>
      <c r="J19" s="106">
        <f>+H19-I19</f>
        <v>1</v>
      </c>
      <c r="K19" s="107">
        <v>440</v>
      </c>
      <c r="L19" s="107">
        <f>J19*K19</f>
        <v>440</v>
      </c>
      <c r="M19" s="107">
        <f>L19*18%</f>
        <v>79.2</v>
      </c>
      <c r="N19" s="107">
        <f>L19+M19</f>
        <v>519.20000000000005</v>
      </c>
    </row>
    <row r="20" spans="2:20" ht="27" customHeight="1" x14ac:dyDescent="0.5">
      <c r="B20" s="246" t="s">
        <v>136</v>
      </c>
      <c r="C20" s="247"/>
      <c r="D20" s="247"/>
      <c r="E20" s="247"/>
      <c r="F20" s="247"/>
      <c r="G20" s="114"/>
      <c r="H20" s="114"/>
      <c r="I20" s="114"/>
      <c r="J20" s="114"/>
      <c r="K20" s="114"/>
      <c r="L20" s="114"/>
      <c r="M20" s="114"/>
      <c r="N20" s="115">
        <f>SUM(N21:N24)</f>
        <v>36591.2808</v>
      </c>
    </row>
    <row r="21" spans="2:20" ht="37.5" customHeight="1" x14ac:dyDescent="0.5">
      <c r="B21" s="102">
        <v>44517</v>
      </c>
      <c r="C21" s="103" t="s">
        <v>50</v>
      </c>
      <c r="D21" s="116">
        <v>44743</v>
      </c>
      <c r="E21" s="105" t="s">
        <v>22</v>
      </c>
      <c r="F21" s="110" t="s">
        <v>55</v>
      </c>
      <c r="G21" s="112">
        <v>208</v>
      </c>
      <c r="H21" s="106">
        <v>300</v>
      </c>
      <c r="I21" s="106">
        <v>48</v>
      </c>
      <c r="J21" s="106">
        <f>+H21-I21</f>
        <v>252</v>
      </c>
      <c r="K21" s="107">
        <v>59.81</v>
      </c>
      <c r="L21" s="107">
        <f>J21*K21</f>
        <v>15072.12</v>
      </c>
      <c r="M21" s="107">
        <f>L21*18%</f>
        <v>2712.9816000000001</v>
      </c>
      <c r="N21" s="107">
        <f>L21+M21</f>
        <v>17785.101600000002</v>
      </c>
    </row>
    <row r="22" spans="2:20" ht="38.25" customHeight="1" x14ac:dyDescent="0.5">
      <c r="B22" s="102">
        <v>44001</v>
      </c>
      <c r="C22" s="103" t="s">
        <v>195</v>
      </c>
      <c r="D22" s="104">
        <v>44001</v>
      </c>
      <c r="E22" s="117" t="s">
        <v>213</v>
      </c>
      <c r="F22" s="110" t="s">
        <v>55</v>
      </c>
      <c r="G22" s="111">
        <v>0</v>
      </c>
      <c r="H22" s="106">
        <v>0</v>
      </c>
      <c r="I22" s="106">
        <v>0</v>
      </c>
      <c r="J22" s="106">
        <f>+H22-I22</f>
        <v>0</v>
      </c>
      <c r="K22" s="107">
        <v>260</v>
      </c>
      <c r="L22" s="107">
        <f>J22*K22</f>
        <v>0</v>
      </c>
      <c r="M22" s="107">
        <f>L22*18%</f>
        <v>0</v>
      </c>
      <c r="N22" s="107">
        <f>L22+M22</f>
        <v>0</v>
      </c>
    </row>
    <row r="23" spans="2:20" ht="41.25" customHeight="1" x14ac:dyDescent="0.5">
      <c r="B23" s="102">
        <v>44517</v>
      </c>
      <c r="C23" s="103" t="s">
        <v>51</v>
      </c>
      <c r="D23" s="116">
        <v>45456</v>
      </c>
      <c r="E23" s="117" t="s">
        <v>279</v>
      </c>
      <c r="F23" s="110" t="s">
        <v>55</v>
      </c>
      <c r="G23" s="110">
        <v>210</v>
      </c>
      <c r="H23" s="112">
        <v>130</v>
      </c>
      <c r="I23" s="112">
        <v>18</v>
      </c>
      <c r="J23" s="106">
        <f>+H23-I23</f>
        <v>112</v>
      </c>
      <c r="K23" s="118">
        <v>119.62</v>
      </c>
      <c r="L23" s="107">
        <f>J23*K23</f>
        <v>13397.44</v>
      </c>
      <c r="M23" s="107">
        <f>L23*18%</f>
        <v>2411.5392000000002</v>
      </c>
      <c r="N23" s="107">
        <f>L23+M23</f>
        <v>15808.979200000002</v>
      </c>
    </row>
    <row r="24" spans="2:20" ht="39" customHeight="1" x14ac:dyDescent="0.5">
      <c r="B24" s="102">
        <v>44517</v>
      </c>
      <c r="C24" s="108" t="s">
        <v>52</v>
      </c>
      <c r="D24" s="104">
        <v>44760</v>
      </c>
      <c r="E24" s="109" t="s">
        <v>69</v>
      </c>
      <c r="F24" s="110" t="s">
        <v>55</v>
      </c>
      <c r="G24" s="110">
        <v>5</v>
      </c>
      <c r="H24" s="110">
        <v>20</v>
      </c>
      <c r="I24" s="110">
        <v>0</v>
      </c>
      <c r="J24" s="106">
        <f>+H24-I24</f>
        <v>20</v>
      </c>
      <c r="K24" s="119">
        <v>127</v>
      </c>
      <c r="L24" s="120">
        <f>J24*K24</f>
        <v>2540</v>
      </c>
      <c r="M24" s="120">
        <f>L24*18%</f>
        <v>457.2</v>
      </c>
      <c r="N24" s="120">
        <f>L24+M24</f>
        <v>2997.2</v>
      </c>
    </row>
    <row r="25" spans="2:20" ht="31.5" customHeight="1" x14ac:dyDescent="0.5">
      <c r="B25" s="246" t="s">
        <v>137</v>
      </c>
      <c r="C25" s="247"/>
      <c r="D25" s="247"/>
      <c r="E25" s="247"/>
      <c r="F25" s="247"/>
      <c r="G25" s="114"/>
      <c r="H25" s="114"/>
      <c r="I25" s="114"/>
      <c r="J25" s="114"/>
      <c r="K25" s="114"/>
      <c r="L25" s="114"/>
      <c r="M25" s="114"/>
      <c r="N25" s="115">
        <f>SUM(N26:N32)</f>
        <v>21826.011600000002</v>
      </c>
    </row>
    <row r="26" spans="2:20" ht="35.25" customHeight="1" x14ac:dyDescent="0.5">
      <c r="B26" s="121">
        <v>42958</v>
      </c>
      <c r="C26" s="122" t="s">
        <v>72</v>
      </c>
      <c r="D26" s="123">
        <v>44788</v>
      </c>
      <c r="E26" s="124" t="s">
        <v>8</v>
      </c>
      <c r="F26" s="111" t="s">
        <v>9</v>
      </c>
      <c r="G26" s="111">
        <v>0</v>
      </c>
      <c r="H26" s="111">
        <v>9</v>
      </c>
      <c r="I26" s="111">
        <v>2</v>
      </c>
      <c r="J26" s="106">
        <f>+H26-I26</f>
        <v>7</v>
      </c>
      <c r="K26" s="120">
        <v>1892.66</v>
      </c>
      <c r="L26" s="120">
        <f>J26*K26</f>
        <v>13248.62</v>
      </c>
      <c r="M26" s="120">
        <f t="shared" ref="M26:M32" si="0">L26*18%</f>
        <v>2384.7516000000001</v>
      </c>
      <c r="N26" s="120">
        <f t="shared" ref="N26:N32" si="1">L26+M26</f>
        <v>15633.3716</v>
      </c>
    </row>
    <row r="27" spans="2:20" x14ac:dyDescent="0.5">
      <c r="B27" s="125">
        <v>43418</v>
      </c>
      <c r="C27" s="126" t="s">
        <v>184</v>
      </c>
      <c r="D27" s="116">
        <v>43418</v>
      </c>
      <c r="E27" s="117" t="s">
        <v>446</v>
      </c>
      <c r="F27" s="112" t="s">
        <v>55</v>
      </c>
      <c r="G27" s="112">
        <v>0</v>
      </c>
      <c r="H27" s="112">
        <v>96</v>
      </c>
      <c r="I27" s="112">
        <v>90</v>
      </c>
      <c r="J27" s="106">
        <f>+H27-I27</f>
        <v>6</v>
      </c>
      <c r="K27" s="118">
        <v>319</v>
      </c>
      <c r="L27" s="118">
        <f>J27*K27</f>
        <v>1914</v>
      </c>
      <c r="M27" s="118">
        <f t="shared" si="0"/>
        <v>344.52</v>
      </c>
      <c r="N27" s="118">
        <f t="shared" si="1"/>
        <v>2258.52</v>
      </c>
    </row>
    <row r="28" spans="2:20" ht="38.25" customHeight="1" x14ac:dyDescent="0.5">
      <c r="B28" s="125">
        <v>43418</v>
      </c>
      <c r="C28" s="126" t="s">
        <v>123</v>
      </c>
      <c r="D28" s="116">
        <v>43418</v>
      </c>
      <c r="E28" s="117" t="s">
        <v>129</v>
      </c>
      <c r="F28" s="112" t="s">
        <v>55</v>
      </c>
      <c r="G28" s="112">
        <v>0</v>
      </c>
      <c r="H28" s="112">
        <v>3</v>
      </c>
      <c r="I28" s="112">
        <v>3</v>
      </c>
      <c r="J28" s="106">
        <f t="shared" ref="J28:J32" si="2">+H28-I28</f>
        <v>0</v>
      </c>
      <c r="K28" s="118">
        <v>575</v>
      </c>
      <c r="L28" s="118">
        <f t="shared" ref="L28:L32" si="3">J28*K28</f>
        <v>0</v>
      </c>
      <c r="M28" s="118">
        <f t="shared" si="0"/>
        <v>0</v>
      </c>
      <c r="N28" s="118">
        <f t="shared" si="1"/>
        <v>0</v>
      </c>
    </row>
    <row r="29" spans="2:20" x14ac:dyDescent="0.5">
      <c r="B29" s="125">
        <v>43418</v>
      </c>
      <c r="C29" s="126" t="s">
        <v>122</v>
      </c>
      <c r="D29" s="116">
        <v>43418</v>
      </c>
      <c r="E29" s="117" t="s">
        <v>207</v>
      </c>
      <c r="F29" s="112" t="s">
        <v>55</v>
      </c>
      <c r="G29" s="112">
        <v>0</v>
      </c>
      <c r="H29" s="112">
        <v>22</v>
      </c>
      <c r="I29" s="112">
        <v>22</v>
      </c>
      <c r="J29" s="106">
        <f t="shared" si="2"/>
        <v>0</v>
      </c>
      <c r="K29" s="118">
        <v>458</v>
      </c>
      <c r="L29" s="118">
        <f t="shared" si="3"/>
        <v>0</v>
      </c>
      <c r="M29" s="118">
        <f t="shared" si="0"/>
        <v>0</v>
      </c>
      <c r="N29" s="118">
        <f t="shared" si="1"/>
        <v>0</v>
      </c>
    </row>
    <row r="30" spans="2:20" ht="30.75" customHeight="1" x14ac:dyDescent="0.5">
      <c r="B30" s="125">
        <v>43418</v>
      </c>
      <c r="C30" s="126" t="s">
        <v>127</v>
      </c>
      <c r="D30" s="116">
        <v>43419</v>
      </c>
      <c r="E30" s="117" t="s">
        <v>128</v>
      </c>
      <c r="F30" s="112" t="s">
        <v>55</v>
      </c>
      <c r="G30" s="112">
        <v>0</v>
      </c>
      <c r="H30" s="112">
        <v>20</v>
      </c>
      <c r="I30" s="112">
        <v>20</v>
      </c>
      <c r="J30" s="106">
        <f t="shared" si="2"/>
        <v>0</v>
      </c>
      <c r="K30" s="118">
        <v>130</v>
      </c>
      <c r="L30" s="118">
        <f t="shared" si="3"/>
        <v>0</v>
      </c>
      <c r="M30" s="118">
        <f t="shared" si="0"/>
        <v>0</v>
      </c>
      <c r="N30" s="118">
        <f t="shared" si="1"/>
        <v>0</v>
      </c>
      <c r="T30" s="77" t="s">
        <v>210</v>
      </c>
    </row>
    <row r="31" spans="2:20" ht="24.75" customHeight="1" x14ac:dyDescent="0.5">
      <c r="B31" s="127">
        <v>43011</v>
      </c>
      <c r="C31" s="128" t="s">
        <v>189</v>
      </c>
      <c r="D31" s="129">
        <v>43011</v>
      </c>
      <c r="E31" s="130" t="s">
        <v>256</v>
      </c>
      <c r="F31" s="131" t="s">
        <v>55</v>
      </c>
      <c r="G31" s="131">
        <v>0</v>
      </c>
      <c r="H31" s="131">
        <v>100</v>
      </c>
      <c r="I31" s="131">
        <v>86</v>
      </c>
      <c r="J31" s="106">
        <f t="shared" si="2"/>
        <v>14</v>
      </c>
      <c r="K31" s="132">
        <v>45</v>
      </c>
      <c r="L31" s="132">
        <f t="shared" si="3"/>
        <v>630</v>
      </c>
      <c r="M31" s="132">
        <f t="shared" si="0"/>
        <v>113.39999999999999</v>
      </c>
      <c r="N31" s="132">
        <f t="shared" si="1"/>
        <v>743.4</v>
      </c>
    </row>
    <row r="32" spans="2:20" x14ac:dyDescent="0.5">
      <c r="B32" s="125">
        <v>42958</v>
      </c>
      <c r="C32" s="126" t="s">
        <v>73</v>
      </c>
      <c r="D32" s="116">
        <v>42958</v>
      </c>
      <c r="E32" s="117" t="s">
        <v>6</v>
      </c>
      <c r="F32" s="112" t="s">
        <v>55</v>
      </c>
      <c r="G32" s="112">
        <v>46</v>
      </c>
      <c r="H32" s="112">
        <v>107</v>
      </c>
      <c r="I32" s="112">
        <v>3</v>
      </c>
      <c r="J32" s="106">
        <f t="shared" si="2"/>
        <v>104</v>
      </c>
      <c r="K32" s="118">
        <v>26</v>
      </c>
      <c r="L32" s="118">
        <f t="shared" si="3"/>
        <v>2704</v>
      </c>
      <c r="M32" s="118">
        <f t="shared" si="0"/>
        <v>486.71999999999997</v>
      </c>
      <c r="N32" s="118">
        <f t="shared" si="1"/>
        <v>3190.72</v>
      </c>
    </row>
    <row r="33" spans="2:14" ht="32.25" customHeight="1" x14ac:dyDescent="0.5">
      <c r="B33" s="133"/>
      <c r="C33" s="134"/>
      <c r="D33" s="245" t="s">
        <v>135</v>
      </c>
      <c r="E33" s="245"/>
      <c r="F33" s="245"/>
      <c r="G33" s="135"/>
      <c r="H33" s="113"/>
      <c r="I33" s="113" t="s">
        <v>269</v>
      </c>
      <c r="J33" s="114"/>
      <c r="K33" s="136"/>
      <c r="L33" s="137"/>
      <c r="M33" s="137"/>
      <c r="N33" s="138">
        <f>SUM(N34:N214)</f>
        <v>745253.98059999989</v>
      </c>
    </row>
    <row r="34" spans="2:14" ht="35.25" customHeight="1" x14ac:dyDescent="0.5">
      <c r="B34" s="125">
        <v>43585</v>
      </c>
      <c r="C34" s="126" t="s">
        <v>140</v>
      </c>
      <c r="D34" s="116">
        <v>44788</v>
      </c>
      <c r="E34" s="105" t="s">
        <v>145</v>
      </c>
      <c r="F34" s="112" t="s">
        <v>55</v>
      </c>
      <c r="G34" s="106">
        <v>9</v>
      </c>
      <c r="H34" s="106">
        <v>124</v>
      </c>
      <c r="I34" s="112">
        <v>0</v>
      </c>
      <c r="J34" s="112">
        <f t="shared" ref="J34:J92" si="4">H34-I34</f>
        <v>124</v>
      </c>
      <c r="K34" s="118">
        <v>35</v>
      </c>
      <c r="L34" s="107">
        <f t="shared" ref="L34:L76" si="5">J34*K34</f>
        <v>4340</v>
      </c>
      <c r="M34" s="118">
        <f t="shared" ref="M34:M92" si="6">L34*18%</f>
        <v>781.19999999999993</v>
      </c>
      <c r="N34" s="107">
        <f t="shared" ref="N34:N92" si="7">L34+M34</f>
        <v>5121.2</v>
      </c>
    </row>
    <row r="35" spans="2:14" ht="35.25" customHeight="1" x14ac:dyDescent="0.5">
      <c r="B35" s="125">
        <v>43585</v>
      </c>
      <c r="C35" s="126" t="s">
        <v>140</v>
      </c>
      <c r="D35" s="116">
        <v>44788</v>
      </c>
      <c r="E35" s="105" t="s">
        <v>449</v>
      </c>
      <c r="F35" s="112" t="s">
        <v>55</v>
      </c>
      <c r="G35" s="106">
        <v>0</v>
      </c>
      <c r="H35" s="106">
        <v>60</v>
      </c>
      <c r="I35" s="112">
        <v>0</v>
      </c>
      <c r="J35" s="112">
        <f t="shared" ref="J35" si="8">H35-I35</f>
        <v>60</v>
      </c>
      <c r="K35" s="118">
        <v>52</v>
      </c>
      <c r="L35" s="107">
        <f t="shared" ref="L35" si="9">J35*K35</f>
        <v>3120</v>
      </c>
      <c r="M35" s="118">
        <f t="shared" ref="M35" si="10">L35*18%</f>
        <v>561.6</v>
      </c>
      <c r="N35" s="107">
        <f t="shared" ref="N35" si="11">L35+M35</f>
        <v>3681.6</v>
      </c>
    </row>
    <row r="36" spans="2:14" ht="35.25" customHeight="1" x14ac:dyDescent="0.5">
      <c r="B36" s="125">
        <v>43053</v>
      </c>
      <c r="C36" s="126" t="s">
        <v>121</v>
      </c>
      <c r="D36" s="116">
        <v>43053</v>
      </c>
      <c r="E36" s="117" t="s">
        <v>452</v>
      </c>
      <c r="F36" s="112" t="s">
        <v>9</v>
      </c>
      <c r="G36" s="112">
        <v>4</v>
      </c>
      <c r="H36" s="112">
        <v>30</v>
      </c>
      <c r="I36" s="112">
        <v>0</v>
      </c>
      <c r="J36" s="106">
        <f t="shared" ref="J36:J38" si="12">+H36-I36</f>
        <v>30</v>
      </c>
      <c r="K36" s="118">
        <v>720</v>
      </c>
      <c r="L36" s="118">
        <f t="shared" si="5"/>
        <v>21600</v>
      </c>
      <c r="M36" s="118">
        <f t="shared" si="6"/>
        <v>3888</v>
      </c>
      <c r="N36" s="118">
        <f t="shared" si="7"/>
        <v>25488</v>
      </c>
    </row>
    <row r="37" spans="2:14" ht="35.25" customHeight="1" x14ac:dyDescent="0.5">
      <c r="B37" s="125">
        <v>43418</v>
      </c>
      <c r="C37" s="126" t="s">
        <v>117</v>
      </c>
      <c r="D37" s="116">
        <v>43418</v>
      </c>
      <c r="E37" s="117" t="s">
        <v>445</v>
      </c>
      <c r="F37" s="112" t="str">
        <f>F36</f>
        <v>CJ.</v>
      </c>
      <c r="G37" s="112">
        <v>1200</v>
      </c>
      <c r="H37" s="112">
        <v>100</v>
      </c>
      <c r="I37" s="112">
        <v>4</v>
      </c>
      <c r="J37" s="106">
        <f t="shared" si="12"/>
        <v>96</v>
      </c>
      <c r="K37" s="118">
        <v>192</v>
      </c>
      <c r="L37" s="118">
        <f t="shared" si="5"/>
        <v>18432</v>
      </c>
      <c r="M37" s="118">
        <f t="shared" si="6"/>
        <v>3317.7599999999998</v>
      </c>
      <c r="N37" s="118">
        <f t="shared" si="7"/>
        <v>21749.759999999998</v>
      </c>
    </row>
    <row r="38" spans="2:14" ht="35.25" customHeight="1" x14ac:dyDescent="0.5">
      <c r="B38" s="125">
        <v>43418</v>
      </c>
      <c r="C38" s="126" t="s">
        <v>120</v>
      </c>
      <c r="D38" s="116">
        <v>43418</v>
      </c>
      <c r="E38" s="117" t="s">
        <v>451</v>
      </c>
      <c r="F38" s="112" t="s">
        <v>55</v>
      </c>
      <c r="G38" s="112">
        <v>300</v>
      </c>
      <c r="H38" s="112">
        <v>30</v>
      </c>
      <c r="I38" s="112">
        <v>0</v>
      </c>
      <c r="J38" s="106">
        <f t="shared" si="12"/>
        <v>30</v>
      </c>
      <c r="K38" s="118">
        <v>586</v>
      </c>
      <c r="L38" s="118">
        <f t="shared" si="5"/>
        <v>17580</v>
      </c>
      <c r="M38" s="118">
        <f t="shared" si="6"/>
        <v>3164.4</v>
      </c>
      <c r="N38" s="118">
        <f t="shared" si="7"/>
        <v>20744.400000000001</v>
      </c>
    </row>
    <row r="39" spans="2:14" ht="32.25" customHeight="1" x14ac:dyDescent="0.5">
      <c r="B39" s="125">
        <v>43586</v>
      </c>
      <c r="C39" s="126" t="s">
        <v>142</v>
      </c>
      <c r="D39" s="116">
        <v>44788</v>
      </c>
      <c r="E39" s="105" t="s">
        <v>218</v>
      </c>
      <c r="F39" s="112" t="s">
        <v>55</v>
      </c>
      <c r="G39" s="106">
        <v>69</v>
      </c>
      <c r="H39" s="106">
        <v>140</v>
      </c>
      <c r="I39" s="106">
        <v>3</v>
      </c>
      <c r="J39" s="112">
        <v>0</v>
      </c>
      <c r="K39" s="118">
        <v>14</v>
      </c>
      <c r="L39" s="107">
        <f t="shared" si="5"/>
        <v>0</v>
      </c>
      <c r="M39" s="118">
        <f t="shared" si="6"/>
        <v>0</v>
      </c>
      <c r="N39" s="107">
        <f t="shared" si="7"/>
        <v>0</v>
      </c>
    </row>
    <row r="40" spans="2:14" ht="30" customHeight="1" x14ac:dyDescent="0.5">
      <c r="B40" s="139">
        <v>43586</v>
      </c>
      <c r="C40" s="140" t="s">
        <v>141</v>
      </c>
      <c r="D40" s="141">
        <v>43586</v>
      </c>
      <c r="E40" s="142" t="s">
        <v>146</v>
      </c>
      <c r="F40" s="112" t="s">
        <v>55</v>
      </c>
      <c r="G40" s="106">
        <v>64</v>
      </c>
      <c r="H40" s="143">
        <v>160</v>
      </c>
      <c r="I40" s="143">
        <v>9</v>
      </c>
      <c r="J40" s="144">
        <f t="shared" si="4"/>
        <v>151</v>
      </c>
      <c r="K40" s="145">
        <v>29</v>
      </c>
      <c r="L40" s="146">
        <f t="shared" si="5"/>
        <v>4379</v>
      </c>
      <c r="M40" s="145">
        <f t="shared" si="6"/>
        <v>788.22</v>
      </c>
      <c r="N40" s="146">
        <f t="shared" si="7"/>
        <v>5167.22</v>
      </c>
    </row>
    <row r="41" spans="2:14" ht="37.5" customHeight="1" x14ac:dyDescent="0.5">
      <c r="B41" s="125">
        <v>44007</v>
      </c>
      <c r="C41" s="126" t="s">
        <v>197</v>
      </c>
      <c r="D41" s="116">
        <v>44007</v>
      </c>
      <c r="E41" s="105" t="s">
        <v>215</v>
      </c>
      <c r="F41" s="106" t="s">
        <v>9</v>
      </c>
      <c r="G41" s="106">
        <v>10</v>
      </c>
      <c r="H41" s="106">
        <v>75</v>
      </c>
      <c r="I41" s="106">
        <v>1</v>
      </c>
      <c r="J41" s="112">
        <f t="shared" si="4"/>
        <v>74</v>
      </c>
      <c r="K41" s="118">
        <v>104</v>
      </c>
      <c r="L41" s="107">
        <f t="shared" si="5"/>
        <v>7696</v>
      </c>
      <c r="M41" s="118">
        <f t="shared" si="6"/>
        <v>1385.28</v>
      </c>
      <c r="N41" s="107">
        <f t="shared" si="7"/>
        <v>9081.2800000000007</v>
      </c>
    </row>
    <row r="42" spans="2:14" ht="37.5" customHeight="1" x14ac:dyDescent="0.5">
      <c r="B42" s="147">
        <f>B38</f>
        <v>43418</v>
      </c>
      <c r="C42" s="148" t="s">
        <v>197</v>
      </c>
      <c r="D42" s="149">
        <f>D38</f>
        <v>43418</v>
      </c>
      <c r="E42" s="150" t="s">
        <v>455</v>
      </c>
      <c r="F42" s="151" t="s">
        <v>55</v>
      </c>
      <c r="G42" s="151">
        <v>0</v>
      </c>
      <c r="H42" s="151">
        <v>3</v>
      </c>
      <c r="I42" s="151">
        <v>1</v>
      </c>
      <c r="J42" s="112">
        <f t="shared" si="4"/>
        <v>2</v>
      </c>
      <c r="K42" s="153">
        <v>1430</v>
      </c>
      <c r="L42" s="154">
        <f t="shared" ref="L42" si="13">J42*K42</f>
        <v>2860</v>
      </c>
      <c r="M42" s="153">
        <f t="shared" ref="M42" si="14">L42*18%</f>
        <v>514.79999999999995</v>
      </c>
      <c r="N42" s="154">
        <f t="shared" ref="N42" si="15">L42+M42</f>
        <v>3374.8</v>
      </c>
    </row>
    <row r="43" spans="2:14" ht="37.5" customHeight="1" x14ac:dyDescent="0.5">
      <c r="B43" s="147">
        <f>B39</f>
        <v>43586</v>
      </c>
      <c r="C43" s="148" t="s">
        <v>197</v>
      </c>
      <c r="D43" s="149">
        <f>D39</f>
        <v>44788</v>
      </c>
      <c r="E43" s="150" t="s">
        <v>454</v>
      </c>
      <c r="F43" s="151" t="s">
        <v>55</v>
      </c>
      <c r="G43" s="151">
        <v>0</v>
      </c>
      <c r="H43" s="151">
        <v>3</v>
      </c>
      <c r="I43" s="151">
        <v>1</v>
      </c>
      <c r="J43" s="112">
        <f t="shared" si="4"/>
        <v>2</v>
      </c>
      <c r="K43" s="153">
        <v>3023</v>
      </c>
      <c r="L43" s="154">
        <f t="shared" ref="L43:L44" si="16">J43*K43</f>
        <v>6046</v>
      </c>
      <c r="M43" s="153">
        <f t="shared" ref="M43:M44" si="17">L43*18%</f>
        <v>1088.28</v>
      </c>
      <c r="N43" s="154">
        <f t="shared" ref="N43:N44" si="18">L43+M43</f>
        <v>7134.28</v>
      </c>
    </row>
    <row r="44" spans="2:14" ht="37.5" customHeight="1" x14ac:dyDescent="0.5">
      <c r="B44" s="147">
        <f>B40</f>
        <v>43586</v>
      </c>
      <c r="C44" s="148" t="s">
        <v>197</v>
      </c>
      <c r="D44" s="149">
        <f>D40</f>
        <v>43586</v>
      </c>
      <c r="E44" s="150" t="s">
        <v>453</v>
      </c>
      <c r="F44" s="151" t="s">
        <v>55</v>
      </c>
      <c r="G44" s="151">
        <v>0</v>
      </c>
      <c r="H44" s="151">
        <v>3</v>
      </c>
      <c r="I44" s="151">
        <v>1</v>
      </c>
      <c r="J44" s="112">
        <f t="shared" si="4"/>
        <v>2</v>
      </c>
      <c r="K44" s="153">
        <v>4225</v>
      </c>
      <c r="L44" s="154">
        <f t="shared" si="16"/>
        <v>8450</v>
      </c>
      <c r="M44" s="153">
        <f t="shared" si="17"/>
        <v>1521</v>
      </c>
      <c r="N44" s="154">
        <f t="shared" si="18"/>
        <v>9971</v>
      </c>
    </row>
    <row r="45" spans="2:14" s="89" customFormat="1" x14ac:dyDescent="0.5">
      <c r="B45" s="147">
        <f>B41</f>
        <v>44007</v>
      </c>
      <c r="C45" s="148" t="s">
        <v>197</v>
      </c>
      <c r="D45" s="149">
        <f>D41</f>
        <v>44007</v>
      </c>
      <c r="E45" s="150" t="s">
        <v>260</v>
      </c>
      <c r="F45" s="151" t="s">
        <v>55</v>
      </c>
      <c r="G45" s="151">
        <v>490</v>
      </c>
      <c r="H45" s="151">
        <v>500</v>
      </c>
      <c r="I45" s="151">
        <v>0</v>
      </c>
      <c r="J45" s="152">
        <f t="shared" si="4"/>
        <v>500</v>
      </c>
      <c r="K45" s="153">
        <v>0.87</v>
      </c>
      <c r="L45" s="154">
        <f t="shared" si="5"/>
        <v>435</v>
      </c>
      <c r="M45" s="153">
        <f t="shared" si="6"/>
        <v>78.3</v>
      </c>
      <c r="N45" s="154">
        <f t="shared" si="7"/>
        <v>513.29999999999995</v>
      </c>
    </row>
    <row r="46" spans="2:14" s="89" customFormat="1" x14ac:dyDescent="0.5">
      <c r="B46" s="147">
        <f>B45</f>
        <v>44007</v>
      </c>
      <c r="C46" s="148" t="s">
        <v>197</v>
      </c>
      <c r="D46" s="149">
        <f>D45</f>
        <v>44007</v>
      </c>
      <c r="E46" s="150" t="s">
        <v>261</v>
      </c>
      <c r="F46" s="151" t="str">
        <f>F39</f>
        <v>UNID.</v>
      </c>
      <c r="G46" s="151">
        <v>2387</v>
      </c>
      <c r="H46" s="151">
        <v>3000</v>
      </c>
      <c r="I46" s="151">
        <v>670</v>
      </c>
      <c r="J46" s="152">
        <f t="shared" si="4"/>
        <v>2330</v>
      </c>
      <c r="K46" s="153">
        <v>0.86399999999999999</v>
      </c>
      <c r="L46" s="154">
        <f t="shared" si="5"/>
        <v>2013.12</v>
      </c>
      <c r="M46" s="153">
        <f t="shared" si="6"/>
        <v>362.36159999999995</v>
      </c>
      <c r="N46" s="154">
        <f t="shared" si="7"/>
        <v>2375.4816000000001</v>
      </c>
    </row>
    <row r="47" spans="2:14" ht="33.75" customHeight="1" x14ac:dyDescent="0.5">
      <c r="B47" s="125">
        <v>44007</v>
      </c>
      <c r="C47" s="126" t="s">
        <v>198</v>
      </c>
      <c r="D47" s="116">
        <v>44007</v>
      </c>
      <c r="E47" s="105" t="s">
        <v>216</v>
      </c>
      <c r="F47" s="106" t="s">
        <v>9</v>
      </c>
      <c r="G47" s="106">
        <v>0</v>
      </c>
      <c r="H47" s="106">
        <v>63</v>
      </c>
      <c r="I47" s="106">
        <v>2</v>
      </c>
      <c r="J47" s="112">
        <f t="shared" si="4"/>
        <v>61</v>
      </c>
      <c r="K47" s="118">
        <v>77</v>
      </c>
      <c r="L47" s="107">
        <f t="shared" si="5"/>
        <v>4697</v>
      </c>
      <c r="M47" s="118">
        <f t="shared" si="6"/>
        <v>845.45999999999992</v>
      </c>
      <c r="N47" s="107">
        <f t="shared" si="7"/>
        <v>5542.46</v>
      </c>
    </row>
    <row r="48" spans="2:14" ht="39.75" customHeight="1" x14ac:dyDescent="0.5">
      <c r="B48" s="125">
        <v>44007</v>
      </c>
      <c r="C48" s="126" t="s">
        <v>226</v>
      </c>
      <c r="D48" s="116">
        <v>44007</v>
      </c>
      <c r="E48" s="105" t="s">
        <v>227</v>
      </c>
      <c r="F48" s="106" t="s">
        <v>9</v>
      </c>
      <c r="G48" s="106">
        <v>0</v>
      </c>
      <c r="H48" s="106">
        <v>62</v>
      </c>
      <c r="I48" s="106">
        <v>1</v>
      </c>
      <c r="J48" s="112">
        <v>68</v>
      </c>
      <c r="K48" s="118">
        <v>21.42</v>
      </c>
      <c r="L48" s="107">
        <f t="shared" si="5"/>
        <v>1456.5600000000002</v>
      </c>
      <c r="M48" s="118">
        <f t="shared" si="6"/>
        <v>262.18080000000003</v>
      </c>
      <c r="N48" s="107">
        <f t="shared" si="7"/>
        <v>1718.7408000000003</v>
      </c>
    </row>
    <row r="49" spans="1:14" ht="39.75" customHeight="1" x14ac:dyDescent="0.5">
      <c r="B49" s="125">
        <v>44007</v>
      </c>
      <c r="C49" s="126" t="s">
        <v>205</v>
      </c>
      <c r="D49" s="116">
        <v>44007</v>
      </c>
      <c r="E49" s="105" t="s">
        <v>217</v>
      </c>
      <c r="F49" s="106" t="s">
        <v>9</v>
      </c>
      <c r="G49" s="106">
        <v>0</v>
      </c>
      <c r="H49" s="106">
        <v>65</v>
      </c>
      <c r="I49" s="106">
        <v>0</v>
      </c>
      <c r="J49" s="112">
        <f t="shared" si="4"/>
        <v>65</v>
      </c>
      <c r="K49" s="118">
        <v>61</v>
      </c>
      <c r="L49" s="107">
        <f t="shared" si="5"/>
        <v>3965</v>
      </c>
      <c r="M49" s="118">
        <f t="shared" si="6"/>
        <v>713.69999999999993</v>
      </c>
      <c r="N49" s="107">
        <f t="shared" si="7"/>
        <v>4678.7</v>
      </c>
    </row>
    <row r="50" spans="1:14" ht="36.75" customHeight="1" x14ac:dyDescent="0.5">
      <c r="B50" s="125">
        <v>44788</v>
      </c>
      <c r="C50" s="126" t="s">
        <v>117</v>
      </c>
      <c r="D50" s="116">
        <v>44788</v>
      </c>
      <c r="E50" s="117" t="s">
        <v>413</v>
      </c>
      <c r="F50" s="112" t="s">
        <v>55</v>
      </c>
      <c r="G50" s="112">
        <v>0</v>
      </c>
      <c r="H50" s="112">
        <v>20</v>
      </c>
      <c r="I50" s="112">
        <v>7</v>
      </c>
      <c r="J50" s="106">
        <f t="shared" ref="J50" si="19">+H50-I50</f>
        <v>13</v>
      </c>
      <c r="K50" s="118">
        <v>150.53</v>
      </c>
      <c r="L50" s="118">
        <f t="shared" si="5"/>
        <v>1956.89</v>
      </c>
      <c r="M50" s="118">
        <f t="shared" si="6"/>
        <v>352.24020000000002</v>
      </c>
      <c r="N50" s="118">
        <f t="shared" si="7"/>
        <v>2309.1302000000001</v>
      </c>
    </row>
    <row r="51" spans="1:14" ht="30" customHeight="1" x14ac:dyDescent="0.5">
      <c r="B51" s="125">
        <v>44007</v>
      </c>
      <c r="C51" s="126" t="s">
        <v>219</v>
      </c>
      <c r="D51" s="116">
        <v>44007</v>
      </c>
      <c r="E51" s="105" t="s">
        <v>220</v>
      </c>
      <c r="F51" s="106" t="s">
        <v>11</v>
      </c>
      <c r="G51" s="106">
        <v>20</v>
      </c>
      <c r="H51" s="106">
        <v>24</v>
      </c>
      <c r="I51" s="106">
        <v>4</v>
      </c>
      <c r="J51" s="112">
        <f t="shared" si="4"/>
        <v>20</v>
      </c>
      <c r="K51" s="118">
        <v>60</v>
      </c>
      <c r="L51" s="107">
        <f t="shared" si="5"/>
        <v>1200</v>
      </c>
      <c r="M51" s="118">
        <f t="shared" si="6"/>
        <v>216</v>
      </c>
      <c r="N51" s="107">
        <f t="shared" si="7"/>
        <v>1416</v>
      </c>
    </row>
    <row r="52" spans="1:14" ht="30" customHeight="1" x14ac:dyDescent="0.5">
      <c r="B52" s="125">
        <v>44007</v>
      </c>
      <c r="C52" s="126" t="s">
        <v>228</v>
      </c>
      <c r="D52" s="116">
        <v>44007</v>
      </c>
      <c r="E52" s="105" t="s">
        <v>229</v>
      </c>
      <c r="F52" s="106" t="s">
        <v>9</v>
      </c>
      <c r="G52" s="106">
        <v>57</v>
      </c>
      <c r="H52" s="106">
        <v>59</v>
      </c>
      <c r="I52" s="106">
        <v>6</v>
      </c>
      <c r="J52" s="112">
        <f t="shared" si="4"/>
        <v>53</v>
      </c>
      <c r="K52" s="118">
        <v>16.61</v>
      </c>
      <c r="L52" s="107">
        <f t="shared" si="5"/>
        <v>880.32999999999993</v>
      </c>
      <c r="M52" s="118">
        <f t="shared" si="6"/>
        <v>158.45939999999999</v>
      </c>
      <c r="N52" s="107">
        <f t="shared" si="7"/>
        <v>1038.7893999999999</v>
      </c>
    </row>
    <row r="53" spans="1:14" ht="30" customHeight="1" x14ac:dyDescent="0.5">
      <c r="B53" s="125">
        <v>43590</v>
      </c>
      <c r="C53" s="126" t="s">
        <v>144</v>
      </c>
      <c r="D53" s="116">
        <v>43590</v>
      </c>
      <c r="E53" s="117" t="s">
        <v>148</v>
      </c>
      <c r="F53" s="112" t="str">
        <f>F39</f>
        <v>UNID.</v>
      </c>
      <c r="G53" s="112">
        <v>0</v>
      </c>
      <c r="H53" s="112">
        <v>482</v>
      </c>
      <c r="I53" s="112">
        <v>12</v>
      </c>
      <c r="J53" s="112">
        <f t="shared" si="4"/>
        <v>470</v>
      </c>
      <c r="K53" s="118">
        <v>11.833</v>
      </c>
      <c r="L53" s="118">
        <f t="shared" si="5"/>
        <v>5561.51</v>
      </c>
      <c r="M53" s="118">
        <f t="shared" si="6"/>
        <v>1001.0718000000001</v>
      </c>
      <c r="N53" s="118">
        <f t="shared" si="7"/>
        <v>6562.5817999999999</v>
      </c>
    </row>
    <row r="54" spans="1:14" ht="39.75" customHeight="1" x14ac:dyDescent="0.5">
      <c r="B54" s="125">
        <v>43591</v>
      </c>
      <c r="C54" s="126" t="s">
        <v>149</v>
      </c>
      <c r="D54" s="116">
        <v>43591</v>
      </c>
      <c r="E54" s="117" t="s">
        <v>151</v>
      </c>
      <c r="F54" s="112" t="s">
        <v>11</v>
      </c>
      <c r="G54" s="112">
        <v>0</v>
      </c>
      <c r="H54" s="112">
        <v>500</v>
      </c>
      <c r="I54" s="112">
        <v>500</v>
      </c>
      <c r="J54" s="112">
        <f t="shared" si="4"/>
        <v>0</v>
      </c>
      <c r="K54" s="118">
        <v>9.8000000000000007</v>
      </c>
      <c r="L54" s="118">
        <f t="shared" si="5"/>
        <v>0</v>
      </c>
      <c r="M54" s="118">
        <f t="shared" si="6"/>
        <v>0</v>
      </c>
      <c r="N54" s="118">
        <f t="shared" si="7"/>
        <v>0</v>
      </c>
    </row>
    <row r="55" spans="1:14" s="90" customFormat="1" ht="40.5" customHeight="1" x14ac:dyDescent="0.5">
      <c r="B55" s="139">
        <v>43592</v>
      </c>
      <c r="C55" s="140" t="s">
        <v>150</v>
      </c>
      <c r="D55" s="141">
        <v>43592</v>
      </c>
      <c r="E55" s="155" t="s">
        <v>152</v>
      </c>
      <c r="F55" s="144" t="s">
        <v>55</v>
      </c>
      <c r="G55" s="144">
        <v>167</v>
      </c>
      <c r="H55" s="144">
        <v>204</v>
      </c>
      <c r="I55" s="144">
        <v>49</v>
      </c>
      <c r="J55" s="144">
        <f t="shared" si="4"/>
        <v>155</v>
      </c>
      <c r="K55" s="145">
        <v>31.666</v>
      </c>
      <c r="L55" s="145">
        <f t="shared" si="5"/>
        <v>4908.2300000000005</v>
      </c>
      <c r="M55" s="145">
        <f t="shared" si="6"/>
        <v>883.48140000000001</v>
      </c>
      <c r="N55" s="145">
        <f t="shared" si="7"/>
        <v>5791.7114000000001</v>
      </c>
    </row>
    <row r="56" spans="1:14" ht="28.5" customHeight="1" x14ac:dyDescent="0.5">
      <c r="B56" s="125">
        <v>43593</v>
      </c>
      <c r="C56" s="126" t="s">
        <v>153</v>
      </c>
      <c r="D56" s="116">
        <v>43593</v>
      </c>
      <c r="E56" s="105" t="s">
        <v>156</v>
      </c>
      <c r="F56" s="106" t="s">
        <v>55</v>
      </c>
      <c r="G56" s="106">
        <v>8</v>
      </c>
      <c r="H56" s="106">
        <v>60</v>
      </c>
      <c r="I56" s="106">
        <v>5</v>
      </c>
      <c r="J56" s="112">
        <f t="shared" si="4"/>
        <v>55</v>
      </c>
      <c r="K56" s="118">
        <v>4</v>
      </c>
      <c r="L56" s="107">
        <f t="shared" si="5"/>
        <v>220</v>
      </c>
      <c r="M56" s="118">
        <f t="shared" si="6"/>
        <v>39.6</v>
      </c>
      <c r="N56" s="107">
        <f t="shared" si="7"/>
        <v>259.60000000000002</v>
      </c>
    </row>
    <row r="57" spans="1:14" x14ac:dyDescent="0.5">
      <c r="B57" s="125">
        <v>43594</v>
      </c>
      <c r="C57" s="126" t="s">
        <v>154</v>
      </c>
      <c r="D57" s="116">
        <v>43594</v>
      </c>
      <c r="E57" s="105" t="s">
        <v>157</v>
      </c>
      <c r="F57" s="106" t="s">
        <v>55</v>
      </c>
      <c r="G57" s="106">
        <v>8</v>
      </c>
      <c r="H57" s="106">
        <v>10</v>
      </c>
      <c r="I57" s="106">
        <v>2</v>
      </c>
      <c r="J57" s="112">
        <f t="shared" si="4"/>
        <v>8</v>
      </c>
      <c r="K57" s="118">
        <v>250</v>
      </c>
      <c r="L57" s="107">
        <f t="shared" si="5"/>
        <v>2000</v>
      </c>
      <c r="M57" s="118">
        <f t="shared" si="6"/>
        <v>360</v>
      </c>
      <c r="N57" s="107">
        <f t="shared" si="7"/>
        <v>2360</v>
      </c>
    </row>
    <row r="58" spans="1:14" ht="30.75" customHeight="1" x14ac:dyDescent="0.5">
      <c r="B58" s="125">
        <v>43595</v>
      </c>
      <c r="C58" s="126" t="s">
        <v>155</v>
      </c>
      <c r="D58" s="116">
        <v>43595</v>
      </c>
      <c r="E58" s="105" t="s">
        <v>281</v>
      </c>
      <c r="F58" s="106" t="s">
        <v>55</v>
      </c>
      <c r="G58" s="106">
        <v>12</v>
      </c>
      <c r="H58" s="106">
        <v>17</v>
      </c>
      <c r="I58" s="106">
        <v>7</v>
      </c>
      <c r="J58" s="112">
        <f t="shared" si="4"/>
        <v>10</v>
      </c>
      <c r="K58" s="118">
        <v>364</v>
      </c>
      <c r="L58" s="107">
        <f t="shared" si="5"/>
        <v>3640</v>
      </c>
      <c r="M58" s="118">
        <f t="shared" si="6"/>
        <v>655.19999999999993</v>
      </c>
      <c r="N58" s="107">
        <f t="shared" si="7"/>
        <v>4295.2</v>
      </c>
    </row>
    <row r="59" spans="1:14" x14ac:dyDescent="0.5">
      <c r="B59" s="125">
        <v>42958</v>
      </c>
      <c r="C59" s="126" t="s">
        <v>43</v>
      </c>
      <c r="D59" s="116">
        <v>42958</v>
      </c>
      <c r="E59" s="117" t="s">
        <v>10</v>
      </c>
      <c r="F59" s="112" t="s">
        <v>11</v>
      </c>
      <c r="G59" s="112">
        <v>1</v>
      </c>
      <c r="H59" s="112">
        <v>4</v>
      </c>
      <c r="I59" s="112">
        <v>3</v>
      </c>
      <c r="J59" s="112">
        <f t="shared" si="4"/>
        <v>1</v>
      </c>
      <c r="K59" s="118">
        <v>1015</v>
      </c>
      <c r="L59" s="118">
        <f t="shared" si="5"/>
        <v>1015</v>
      </c>
      <c r="M59" s="118">
        <f t="shared" si="6"/>
        <v>182.7</v>
      </c>
      <c r="N59" s="118">
        <f t="shared" si="7"/>
        <v>1197.7</v>
      </c>
    </row>
    <row r="60" spans="1:14" x14ac:dyDescent="0.5">
      <c r="B60" s="125">
        <v>44788</v>
      </c>
      <c r="C60" s="126" t="s">
        <v>414</v>
      </c>
      <c r="D60" s="116">
        <v>44788</v>
      </c>
      <c r="E60" s="117" t="s">
        <v>415</v>
      </c>
      <c r="F60" s="112" t="s">
        <v>55</v>
      </c>
      <c r="G60" s="112"/>
      <c r="H60" s="112">
        <v>180</v>
      </c>
      <c r="I60" s="112">
        <v>11</v>
      </c>
      <c r="J60" s="112">
        <f t="shared" si="4"/>
        <v>169</v>
      </c>
      <c r="K60" s="118">
        <v>17</v>
      </c>
      <c r="L60" s="118">
        <f t="shared" si="5"/>
        <v>2873</v>
      </c>
      <c r="M60" s="118">
        <f t="shared" si="6"/>
        <v>517.14</v>
      </c>
      <c r="N60" s="118">
        <f t="shared" si="7"/>
        <v>3390.14</v>
      </c>
    </row>
    <row r="61" spans="1:14" ht="27.75" customHeight="1" x14ac:dyDescent="0.5">
      <c r="B61" s="125">
        <v>44007</v>
      </c>
      <c r="C61" s="126" t="s">
        <v>44</v>
      </c>
      <c r="D61" s="116">
        <v>44007</v>
      </c>
      <c r="E61" s="117" t="s">
        <v>12</v>
      </c>
      <c r="F61" s="112" t="s">
        <v>11</v>
      </c>
      <c r="G61" s="112">
        <v>6</v>
      </c>
      <c r="H61" s="112">
        <v>7</v>
      </c>
      <c r="I61" s="112">
        <v>7</v>
      </c>
      <c r="J61" s="112">
        <f t="shared" si="4"/>
        <v>0</v>
      </c>
      <c r="K61" s="118">
        <v>158.47</v>
      </c>
      <c r="L61" s="118">
        <f t="shared" si="5"/>
        <v>0</v>
      </c>
      <c r="M61" s="118">
        <f t="shared" si="6"/>
        <v>0</v>
      </c>
      <c r="N61" s="118">
        <f t="shared" si="7"/>
        <v>0</v>
      </c>
    </row>
    <row r="62" spans="1:14" ht="30" customHeight="1" x14ac:dyDescent="0.5">
      <c r="B62" s="125">
        <v>42958</v>
      </c>
      <c r="C62" s="126" t="s">
        <v>46</v>
      </c>
      <c r="D62" s="116">
        <v>42958</v>
      </c>
      <c r="E62" s="117" t="s">
        <v>17</v>
      </c>
      <c r="F62" s="112" t="s">
        <v>55</v>
      </c>
      <c r="G62" s="112">
        <v>0</v>
      </c>
      <c r="H62" s="112">
        <v>2</v>
      </c>
      <c r="I62" s="112">
        <v>2</v>
      </c>
      <c r="J62" s="112">
        <f t="shared" si="4"/>
        <v>0</v>
      </c>
      <c r="K62" s="118">
        <v>6395</v>
      </c>
      <c r="L62" s="118">
        <f t="shared" si="5"/>
        <v>0</v>
      </c>
      <c r="M62" s="118">
        <f t="shared" si="6"/>
        <v>0</v>
      </c>
      <c r="N62" s="118">
        <f t="shared" si="7"/>
        <v>0</v>
      </c>
    </row>
    <row r="63" spans="1:14" ht="29.25" customHeight="1" x14ac:dyDescent="0.5">
      <c r="A63" s="77" t="s">
        <v>269</v>
      </c>
      <c r="B63" s="125">
        <v>42958</v>
      </c>
      <c r="C63" s="126" t="s">
        <v>47</v>
      </c>
      <c r="D63" s="116">
        <v>42958</v>
      </c>
      <c r="E63" s="117" t="s">
        <v>18</v>
      </c>
      <c r="F63" s="112" t="s">
        <v>55</v>
      </c>
      <c r="G63" s="112">
        <v>2</v>
      </c>
      <c r="H63" s="112">
        <v>12</v>
      </c>
      <c r="I63" s="112">
        <v>12</v>
      </c>
      <c r="J63" s="112">
        <f t="shared" si="4"/>
        <v>0</v>
      </c>
      <c r="K63" s="118">
        <v>390</v>
      </c>
      <c r="L63" s="118">
        <f t="shared" si="5"/>
        <v>0</v>
      </c>
      <c r="M63" s="118">
        <f t="shared" si="6"/>
        <v>0</v>
      </c>
      <c r="N63" s="118">
        <f t="shared" si="7"/>
        <v>0</v>
      </c>
    </row>
    <row r="64" spans="1:14" ht="30.75" customHeight="1" x14ac:dyDescent="0.5">
      <c r="B64" s="139">
        <v>43418</v>
      </c>
      <c r="C64" s="140" t="s">
        <v>118</v>
      </c>
      <c r="D64" s="141">
        <v>43418</v>
      </c>
      <c r="E64" s="155" t="s">
        <v>268</v>
      </c>
      <c r="F64" s="144" t="s">
        <v>55</v>
      </c>
      <c r="G64" s="144">
        <v>7</v>
      </c>
      <c r="H64" s="144">
        <v>12</v>
      </c>
      <c r="I64" s="144">
        <v>12</v>
      </c>
      <c r="J64" s="143">
        <f t="shared" si="4"/>
        <v>0</v>
      </c>
      <c r="K64" s="145">
        <v>151</v>
      </c>
      <c r="L64" s="145">
        <f t="shared" si="5"/>
        <v>0</v>
      </c>
      <c r="M64" s="146">
        <f t="shared" si="6"/>
        <v>0</v>
      </c>
      <c r="N64" s="146">
        <f t="shared" si="7"/>
        <v>0</v>
      </c>
    </row>
    <row r="65" spans="2:20" s="90" customFormat="1" ht="31.5" customHeight="1" x14ac:dyDescent="0.5">
      <c r="B65" s="139">
        <v>43418</v>
      </c>
      <c r="C65" s="140" t="s">
        <v>118</v>
      </c>
      <c r="D65" s="141">
        <v>43418</v>
      </c>
      <c r="E65" s="155" t="s">
        <v>119</v>
      </c>
      <c r="F65" s="144" t="s">
        <v>55</v>
      </c>
      <c r="G65" s="144">
        <v>0</v>
      </c>
      <c r="H65" s="144">
        <v>12</v>
      </c>
      <c r="I65" s="144">
        <v>12</v>
      </c>
      <c r="J65" s="143">
        <f t="shared" si="4"/>
        <v>0</v>
      </c>
      <c r="K65" s="145">
        <v>151</v>
      </c>
      <c r="L65" s="145">
        <f t="shared" si="5"/>
        <v>0</v>
      </c>
      <c r="M65" s="146">
        <f t="shared" si="6"/>
        <v>0</v>
      </c>
      <c r="N65" s="146">
        <f t="shared" si="7"/>
        <v>0</v>
      </c>
    </row>
    <row r="66" spans="2:20" x14ac:dyDescent="0.5">
      <c r="B66" s="125">
        <v>42958</v>
      </c>
      <c r="C66" s="126" t="s">
        <v>48</v>
      </c>
      <c r="D66" s="116">
        <v>42958</v>
      </c>
      <c r="E66" s="117" t="s">
        <v>19</v>
      </c>
      <c r="F66" s="112" t="s">
        <v>55</v>
      </c>
      <c r="G66" s="112">
        <v>5</v>
      </c>
      <c r="H66" s="112">
        <v>25</v>
      </c>
      <c r="I66" s="112">
        <v>2</v>
      </c>
      <c r="J66" s="106">
        <f t="shared" si="4"/>
        <v>23</v>
      </c>
      <c r="K66" s="118">
        <v>33</v>
      </c>
      <c r="L66" s="118">
        <f t="shared" si="5"/>
        <v>759</v>
      </c>
      <c r="M66" s="107">
        <f t="shared" si="6"/>
        <v>136.62</v>
      </c>
      <c r="N66" s="118">
        <f t="shared" si="7"/>
        <v>895.62</v>
      </c>
    </row>
    <row r="67" spans="2:20" ht="35.25" customHeight="1" x14ac:dyDescent="0.5">
      <c r="B67" s="125">
        <v>43011</v>
      </c>
      <c r="C67" s="126" t="s">
        <v>187</v>
      </c>
      <c r="D67" s="116">
        <v>43011</v>
      </c>
      <c r="E67" s="109" t="s">
        <v>190</v>
      </c>
      <c r="F67" s="112" t="s">
        <v>55</v>
      </c>
      <c r="G67" s="110">
        <v>1</v>
      </c>
      <c r="H67" s="110">
        <v>4</v>
      </c>
      <c r="I67" s="110">
        <v>4</v>
      </c>
      <c r="J67" s="112">
        <f t="shared" si="4"/>
        <v>0</v>
      </c>
      <c r="K67" s="156">
        <v>350</v>
      </c>
      <c r="L67" s="118">
        <f t="shared" si="5"/>
        <v>0</v>
      </c>
      <c r="M67" s="118">
        <f t="shared" si="6"/>
        <v>0</v>
      </c>
      <c r="N67" s="118">
        <f t="shared" si="7"/>
        <v>0</v>
      </c>
    </row>
    <row r="68" spans="2:20" s="90" customFormat="1" ht="35.25" customHeight="1" x14ac:dyDescent="0.5">
      <c r="B68" s="139">
        <v>44007</v>
      </c>
      <c r="C68" s="140" t="s">
        <v>223</v>
      </c>
      <c r="D68" s="141">
        <v>44007</v>
      </c>
      <c r="E68" s="157" t="s">
        <v>437</v>
      </c>
      <c r="F68" s="144" t="s">
        <v>9</v>
      </c>
      <c r="G68" s="158">
        <v>2</v>
      </c>
      <c r="H68" s="158">
        <v>2</v>
      </c>
      <c r="I68" s="158">
        <v>0</v>
      </c>
      <c r="J68" s="144">
        <f t="shared" si="4"/>
        <v>2</v>
      </c>
      <c r="K68" s="156">
        <v>99.59</v>
      </c>
      <c r="L68" s="145">
        <f t="shared" si="5"/>
        <v>199.18</v>
      </c>
      <c r="M68" s="145">
        <f t="shared" si="6"/>
        <v>35.852400000000003</v>
      </c>
      <c r="N68" s="145">
        <f t="shared" si="7"/>
        <v>235.0324</v>
      </c>
    </row>
    <row r="69" spans="2:20" s="91" customFormat="1" x14ac:dyDescent="0.5">
      <c r="B69" s="127">
        <v>44007</v>
      </c>
      <c r="C69" s="128" t="s">
        <v>223</v>
      </c>
      <c r="D69" s="129">
        <f>D67</f>
        <v>43011</v>
      </c>
      <c r="E69" s="159" t="s">
        <v>255</v>
      </c>
      <c r="F69" s="131" t="s">
        <v>55</v>
      </c>
      <c r="G69" s="160">
        <v>6</v>
      </c>
      <c r="H69" s="160">
        <v>8</v>
      </c>
      <c r="I69" s="160">
        <v>8</v>
      </c>
      <c r="J69" s="131">
        <f t="shared" si="4"/>
        <v>0</v>
      </c>
      <c r="K69" s="161">
        <v>45</v>
      </c>
      <c r="L69" s="132">
        <f t="shared" si="5"/>
        <v>0</v>
      </c>
      <c r="M69" s="132">
        <f t="shared" si="6"/>
        <v>0</v>
      </c>
      <c r="N69" s="132">
        <f t="shared" si="7"/>
        <v>0</v>
      </c>
    </row>
    <row r="70" spans="2:20" s="90" customFormat="1" x14ac:dyDescent="0.5">
      <c r="B70" s="162">
        <f>B68</f>
        <v>44007</v>
      </c>
      <c r="C70" s="163" t="s">
        <v>223</v>
      </c>
      <c r="D70" s="164">
        <f>D68</f>
        <v>44007</v>
      </c>
      <c r="E70" s="165" t="s">
        <v>250</v>
      </c>
      <c r="F70" s="166" t="str">
        <f>F67</f>
        <v>UNID.</v>
      </c>
      <c r="G70" s="167">
        <v>13</v>
      </c>
      <c r="H70" s="167">
        <v>17</v>
      </c>
      <c r="I70" s="167">
        <v>6</v>
      </c>
      <c r="J70" s="166">
        <f t="shared" si="4"/>
        <v>11</v>
      </c>
      <c r="K70" s="168">
        <v>65</v>
      </c>
      <c r="L70" s="169">
        <f t="shared" si="5"/>
        <v>715</v>
      </c>
      <c r="M70" s="169">
        <f t="shared" si="6"/>
        <v>128.69999999999999</v>
      </c>
      <c r="N70" s="169">
        <f t="shared" si="7"/>
        <v>843.7</v>
      </c>
      <c r="R70" s="92"/>
      <c r="S70" s="92"/>
      <c r="T70" s="92"/>
    </row>
    <row r="71" spans="2:20" s="91" customFormat="1" ht="35.25" customHeight="1" x14ac:dyDescent="0.5">
      <c r="B71" s="127">
        <f t="shared" ref="B71:B78" si="20">B70</f>
        <v>44007</v>
      </c>
      <c r="C71" s="128" t="s">
        <v>223</v>
      </c>
      <c r="D71" s="129">
        <f t="shared" ref="D71:D78" si="21">D70</f>
        <v>44007</v>
      </c>
      <c r="E71" s="159" t="s">
        <v>251</v>
      </c>
      <c r="F71" s="131" t="str">
        <f>F70</f>
        <v>UNID.</v>
      </c>
      <c r="G71" s="160">
        <v>57</v>
      </c>
      <c r="H71" s="160">
        <v>67</v>
      </c>
      <c r="I71" s="160">
        <v>17</v>
      </c>
      <c r="J71" s="131">
        <f t="shared" si="4"/>
        <v>50</v>
      </c>
      <c r="K71" s="161">
        <v>29</v>
      </c>
      <c r="L71" s="132">
        <f t="shared" si="5"/>
        <v>1450</v>
      </c>
      <c r="M71" s="132">
        <f t="shared" si="6"/>
        <v>261</v>
      </c>
      <c r="N71" s="132">
        <f t="shared" si="7"/>
        <v>1711</v>
      </c>
      <c r="R71" s="92"/>
      <c r="S71" s="92"/>
      <c r="T71" s="92"/>
    </row>
    <row r="72" spans="2:20" s="91" customFormat="1" ht="42" customHeight="1" x14ac:dyDescent="0.5">
      <c r="B72" s="125">
        <v>44788</v>
      </c>
      <c r="C72" s="126" t="s">
        <v>378</v>
      </c>
      <c r="D72" s="116">
        <v>44788</v>
      </c>
      <c r="E72" s="117" t="s">
        <v>425</v>
      </c>
      <c r="F72" s="112" t="s">
        <v>55</v>
      </c>
      <c r="G72" s="112"/>
      <c r="H72" s="112">
        <v>4</v>
      </c>
      <c r="I72" s="112">
        <v>0</v>
      </c>
      <c r="J72" s="112">
        <f t="shared" ref="J72" si="22">H72-I72</f>
        <v>4</v>
      </c>
      <c r="K72" s="118">
        <v>447.27</v>
      </c>
      <c r="L72" s="118">
        <f t="shared" ref="L72" si="23">J72*K72</f>
        <v>1789.08</v>
      </c>
      <c r="M72" s="118">
        <f t="shared" ref="M72" si="24">L72*18%</f>
        <v>322.03439999999995</v>
      </c>
      <c r="N72" s="118">
        <f t="shared" ref="N72" si="25">L72+M72</f>
        <v>2111.1143999999999</v>
      </c>
      <c r="R72" s="92"/>
      <c r="S72" s="92"/>
      <c r="T72" s="92"/>
    </row>
    <row r="73" spans="2:20" s="90" customFormat="1" x14ac:dyDescent="0.5">
      <c r="B73" s="162">
        <f>B71</f>
        <v>44007</v>
      </c>
      <c r="C73" s="163" t="s">
        <v>223</v>
      </c>
      <c r="D73" s="164">
        <f>D71</f>
        <v>44007</v>
      </c>
      <c r="E73" s="165" t="s">
        <v>252</v>
      </c>
      <c r="F73" s="166" t="str">
        <f>F71</f>
        <v>UNID.</v>
      </c>
      <c r="G73" s="167">
        <v>6</v>
      </c>
      <c r="H73" s="167">
        <v>7</v>
      </c>
      <c r="I73" s="167">
        <v>7</v>
      </c>
      <c r="J73" s="166">
        <f t="shared" si="4"/>
        <v>0</v>
      </c>
      <c r="K73" s="168">
        <v>125</v>
      </c>
      <c r="L73" s="169">
        <f t="shared" si="5"/>
        <v>0</v>
      </c>
      <c r="M73" s="169">
        <f t="shared" si="6"/>
        <v>0</v>
      </c>
      <c r="N73" s="169">
        <f t="shared" si="7"/>
        <v>0</v>
      </c>
      <c r="R73" s="92"/>
      <c r="S73" s="92"/>
      <c r="T73" s="92"/>
    </row>
    <row r="74" spans="2:20" s="90" customFormat="1" ht="39" customHeight="1" x14ac:dyDescent="0.5">
      <c r="B74" s="162">
        <v>44788</v>
      </c>
      <c r="C74" s="163" t="s">
        <v>378</v>
      </c>
      <c r="D74" s="164">
        <v>44788</v>
      </c>
      <c r="E74" s="165" t="s">
        <v>420</v>
      </c>
      <c r="F74" s="166" t="s">
        <v>11</v>
      </c>
      <c r="G74" s="167">
        <v>0</v>
      </c>
      <c r="H74" s="167">
        <v>150</v>
      </c>
      <c r="I74" s="167">
        <v>7</v>
      </c>
      <c r="J74" s="166">
        <f t="shared" si="4"/>
        <v>143</v>
      </c>
      <c r="K74" s="168">
        <v>525.41999999999996</v>
      </c>
      <c r="L74" s="169">
        <f t="shared" ref="L74" si="26">J74*K74</f>
        <v>75135.06</v>
      </c>
      <c r="M74" s="169">
        <f t="shared" ref="M74" si="27">L74*18%</f>
        <v>13524.310799999999</v>
      </c>
      <c r="N74" s="169">
        <f t="shared" ref="N74" si="28">L74+M74</f>
        <v>88659.370800000004</v>
      </c>
      <c r="R74" s="92"/>
      <c r="S74" s="92"/>
      <c r="T74" s="92"/>
    </row>
    <row r="75" spans="2:20" s="90" customFormat="1" x14ac:dyDescent="0.5">
      <c r="B75" s="162">
        <f>B73</f>
        <v>44007</v>
      </c>
      <c r="C75" s="163" t="s">
        <v>223</v>
      </c>
      <c r="D75" s="164">
        <f>D73</f>
        <v>44007</v>
      </c>
      <c r="E75" s="165" t="s">
        <v>262</v>
      </c>
      <c r="F75" s="166" t="s">
        <v>55</v>
      </c>
      <c r="G75" s="167">
        <v>337</v>
      </c>
      <c r="H75" s="167">
        <v>350</v>
      </c>
      <c r="I75" s="167">
        <v>17</v>
      </c>
      <c r="J75" s="166">
        <f t="shared" si="4"/>
        <v>333</v>
      </c>
      <c r="K75" s="168">
        <v>30</v>
      </c>
      <c r="L75" s="169">
        <f t="shared" si="5"/>
        <v>9990</v>
      </c>
      <c r="M75" s="169">
        <f t="shared" si="6"/>
        <v>1798.2</v>
      </c>
      <c r="N75" s="169">
        <f t="shared" si="7"/>
        <v>11788.2</v>
      </c>
      <c r="R75" s="92"/>
      <c r="S75" s="92"/>
      <c r="T75" s="92"/>
    </row>
    <row r="76" spans="2:20" s="90" customFormat="1" x14ac:dyDescent="0.5">
      <c r="B76" s="162">
        <f t="shared" si="20"/>
        <v>44007</v>
      </c>
      <c r="C76" s="163" t="s">
        <v>223</v>
      </c>
      <c r="D76" s="164">
        <f t="shared" si="21"/>
        <v>44007</v>
      </c>
      <c r="E76" s="165" t="s">
        <v>263</v>
      </c>
      <c r="F76" s="166" t="s">
        <v>55</v>
      </c>
      <c r="G76" s="167">
        <v>98</v>
      </c>
      <c r="H76" s="167">
        <v>100</v>
      </c>
      <c r="I76" s="167">
        <v>6</v>
      </c>
      <c r="J76" s="166">
        <f t="shared" si="4"/>
        <v>94</v>
      </c>
      <c r="K76" s="168">
        <v>30</v>
      </c>
      <c r="L76" s="169">
        <f t="shared" si="5"/>
        <v>2820</v>
      </c>
      <c r="M76" s="169">
        <f t="shared" si="6"/>
        <v>507.59999999999997</v>
      </c>
      <c r="N76" s="169">
        <f t="shared" si="7"/>
        <v>3327.6</v>
      </c>
      <c r="R76" s="92"/>
      <c r="S76" s="92"/>
      <c r="T76" s="92"/>
    </row>
    <row r="77" spans="2:20" s="90" customFormat="1" x14ac:dyDescent="0.5">
      <c r="B77" s="162">
        <f t="shared" si="20"/>
        <v>44007</v>
      </c>
      <c r="C77" s="163" t="s">
        <v>223</v>
      </c>
      <c r="D77" s="164">
        <f t="shared" si="21"/>
        <v>44007</v>
      </c>
      <c r="E77" s="165" t="s">
        <v>264</v>
      </c>
      <c r="F77" s="166" t="s">
        <v>55</v>
      </c>
      <c r="G77" s="167">
        <v>98</v>
      </c>
      <c r="H77" s="167">
        <v>100</v>
      </c>
      <c r="I77" s="167">
        <v>6</v>
      </c>
      <c r="J77" s="166">
        <f t="shared" si="4"/>
        <v>94</v>
      </c>
      <c r="K77" s="168">
        <v>30</v>
      </c>
      <c r="L77" s="169">
        <f t="shared" ref="L77:L105" si="29">J77*K77</f>
        <v>2820</v>
      </c>
      <c r="M77" s="169">
        <f t="shared" si="6"/>
        <v>507.59999999999997</v>
      </c>
      <c r="N77" s="169">
        <f t="shared" si="7"/>
        <v>3327.6</v>
      </c>
      <c r="R77" s="92"/>
      <c r="S77" s="92"/>
      <c r="T77" s="92"/>
    </row>
    <row r="78" spans="2:20" s="90" customFormat="1" x14ac:dyDescent="0.5">
      <c r="B78" s="162">
        <f t="shared" si="20"/>
        <v>44007</v>
      </c>
      <c r="C78" s="163" t="s">
        <v>223</v>
      </c>
      <c r="D78" s="164">
        <f t="shared" si="21"/>
        <v>44007</v>
      </c>
      <c r="E78" s="165" t="s">
        <v>259</v>
      </c>
      <c r="F78" s="166" t="str">
        <f>F73</f>
        <v>UNID.</v>
      </c>
      <c r="G78" s="167">
        <v>2</v>
      </c>
      <c r="H78" s="167">
        <v>2</v>
      </c>
      <c r="I78" s="167">
        <v>0</v>
      </c>
      <c r="J78" s="166">
        <f t="shared" si="4"/>
        <v>2</v>
      </c>
      <c r="K78" s="168">
        <v>450</v>
      </c>
      <c r="L78" s="169">
        <f t="shared" si="29"/>
        <v>900</v>
      </c>
      <c r="M78" s="169">
        <f t="shared" si="6"/>
        <v>162</v>
      </c>
      <c r="N78" s="169">
        <f t="shared" si="7"/>
        <v>1062</v>
      </c>
      <c r="R78" s="92"/>
      <c r="S78" s="92"/>
      <c r="T78" s="92"/>
    </row>
    <row r="79" spans="2:20" ht="33" customHeight="1" x14ac:dyDescent="0.5">
      <c r="B79" s="125">
        <f>B71</f>
        <v>44007</v>
      </c>
      <c r="C79" s="126" t="s">
        <v>223</v>
      </c>
      <c r="D79" s="116">
        <v>44007</v>
      </c>
      <c r="E79" s="109" t="s">
        <v>448</v>
      </c>
      <c r="F79" s="112" t="s">
        <v>55</v>
      </c>
      <c r="G79" s="110">
        <v>7</v>
      </c>
      <c r="H79" s="110">
        <v>60</v>
      </c>
      <c r="I79" s="110">
        <v>8</v>
      </c>
      <c r="J79" s="112">
        <f t="shared" si="4"/>
        <v>52</v>
      </c>
      <c r="K79" s="119">
        <v>15</v>
      </c>
      <c r="L79" s="118">
        <f t="shared" si="29"/>
        <v>780</v>
      </c>
      <c r="M79" s="118">
        <f t="shared" si="6"/>
        <v>140.4</v>
      </c>
      <c r="N79" s="118">
        <f t="shared" si="7"/>
        <v>920.4</v>
      </c>
      <c r="R79" s="92"/>
      <c r="S79" s="92"/>
      <c r="T79" s="92"/>
    </row>
    <row r="80" spans="2:20" x14ac:dyDescent="0.5">
      <c r="B80" s="125">
        <v>43011</v>
      </c>
      <c r="C80" s="126" t="s">
        <v>193</v>
      </c>
      <c r="D80" s="116">
        <v>43011</v>
      </c>
      <c r="E80" s="109" t="s">
        <v>194</v>
      </c>
      <c r="F80" s="112" t="s">
        <v>55</v>
      </c>
      <c r="G80" s="110">
        <v>5</v>
      </c>
      <c r="H80" s="110">
        <v>26</v>
      </c>
      <c r="I80" s="110">
        <v>26</v>
      </c>
      <c r="J80" s="112">
        <f t="shared" si="4"/>
        <v>0</v>
      </c>
      <c r="K80" s="119">
        <v>7</v>
      </c>
      <c r="L80" s="118">
        <f t="shared" si="29"/>
        <v>0</v>
      </c>
      <c r="M80" s="118">
        <f t="shared" si="6"/>
        <v>0</v>
      </c>
      <c r="N80" s="118">
        <f t="shared" si="7"/>
        <v>0</v>
      </c>
    </row>
    <row r="81" spans="2:14" x14ac:dyDescent="0.5">
      <c r="B81" s="125">
        <v>43012</v>
      </c>
      <c r="C81" s="126" t="s">
        <v>197</v>
      </c>
      <c r="D81" s="116">
        <v>43012</v>
      </c>
      <c r="E81" s="109" t="s">
        <v>199</v>
      </c>
      <c r="F81" s="112" t="s">
        <v>55</v>
      </c>
      <c r="G81" s="110">
        <v>9</v>
      </c>
      <c r="H81" s="110">
        <v>11</v>
      </c>
      <c r="I81" s="110">
        <v>5</v>
      </c>
      <c r="J81" s="112">
        <f t="shared" si="4"/>
        <v>6</v>
      </c>
      <c r="K81" s="119">
        <v>45</v>
      </c>
      <c r="L81" s="118">
        <f t="shared" si="29"/>
        <v>270</v>
      </c>
      <c r="M81" s="118">
        <f t="shared" si="6"/>
        <v>48.6</v>
      </c>
      <c r="N81" s="118">
        <f t="shared" si="7"/>
        <v>318.60000000000002</v>
      </c>
    </row>
    <row r="82" spans="2:14" x14ac:dyDescent="0.5">
      <c r="B82" s="125">
        <v>43013</v>
      </c>
      <c r="C82" s="126" t="s">
        <v>198</v>
      </c>
      <c r="D82" s="116">
        <v>43013</v>
      </c>
      <c r="E82" s="109" t="s">
        <v>200</v>
      </c>
      <c r="F82" s="112" t="s">
        <v>55</v>
      </c>
      <c r="G82" s="110">
        <v>6</v>
      </c>
      <c r="H82" s="110">
        <v>12</v>
      </c>
      <c r="I82" s="110">
        <v>9</v>
      </c>
      <c r="J82" s="112">
        <f t="shared" si="4"/>
        <v>3</v>
      </c>
      <c r="K82" s="119">
        <v>225</v>
      </c>
      <c r="L82" s="118">
        <f t="shared" si="29"/>
        <v>675</v>
      </c>
      <c r="M82" s="118">
        <f t="shared" si="6"/>
        <v>121.5</v>
      </c>
      <c r="N82" s="118">
        <f t="shared" si="7"/>
        <v>796.5</v>
      </c>
    </row>
    <row r="83" spans="2:14" x14ac:dyDescent="0.5">
      <c r="B83" s="125">
        <v>43011</v>
      </c>
      <c r="C83" s="126" t="s">
        <v>186</v>
      </c>
      <c r="D83" s="116">
        <v>43011</v>
      </c>
      <c r="E83" s="109" t="s">
        <v>188</v>
      </c>
      <c r="F83" s="112" t="s">
        <v>55</v>
      </c>
      <c r="G83" s="110">
        <v>2</v>
      </c>
      <c r="H83" s="110">
        <v>11</v>
      </c>
      <c r="I83" s="110">
        <v>0</v>
      </c>
      <c r="J83" s="112">
        <f t="shared" si="4"/>
        <v>11</v>
      </c>
      <c r="K83" s="119">
        <v>260</v>
      </c>
      <c r="L83" s="118">
        <f t="shared" si="29"/>
        <v>2860</v>
      </c>
      <c r="M83" s="118">
        <f t="shared" si="6"/>
        <v>514.79999999999995</v>
      </c>
      <c r="N83" s="118">
        <f t="shared" si="7"/>
        <v>3374.8</v>
      </c>
    </row>
    <row r="84" spans="2:14" s="90" customFormat="1" ht="38.25" customHeight="1" x14ac:dyDescent="0.5">
      <c r="B84" s="139">
        <v>43011</v>
      </c>
      <c r="C84" s="140" t="s">
        <v>191</v>
      </c>
      <c r="D84" s="141">
        <v>43012</v>
      </c>
      <c r="E84" s="157" t="s">
        <v>192</v>
      </c>
      <c r="F84" s="144" t="s">
        <v>55</v>
      </c>
      <c r="G84" s="158">
        <v>10</v>
      </c>
      <c r="H84" s="158">
        <v>24</v>
      </c>
      <c r="I84" s="158">
        <v>17</v>
      </c>
      <c r="J84" s="144">
        <f t="shared" si="4"/>
        <v>7</v>
      </c>
      <c r="K84" s="156">
        <v>55</v>
      </c>
      <c r="L84" s="145">
        <f t="shared" si="29"/>
        <v>385</v>
      </c>
      <c r="M84" s="145">
        <f t="shared" si="6"/>
        <v>69.3</v>
      </c>
      <c r="N84" s="145">
        <f t="shared" si="7"/>
        <v>454.3</v>
      </c>
    </row>
    <row r="85" spans="2:14" ht="36" customHeight="1" x14ac:dyDescent="0.5">
      <c r="B85" s="125">
        <v>44007</v>
      </c>
      <c r="C85" s="126" t="s">
        <v>222</v>
      </c>
      <c r="D85" s="116">
        <v>44007</v>
      </c>
      <c r="E85" s="109" t="s">
        <v>224</v>
      </c>
      <c r="F85" s="112" t="s">
        <v>55</v>
      </c>
      <c r="G85" s="110">
        <v>28</v>
      </c>
      <c r="H85" s="110">
        <v>72</v>
      </c>
      <c r="I85" s="110">
        <v>46</v>
      </c>
      <c r="J85" s="112">
        <f t="shared" si="4"/>
        <v>26</v>
      </c>
      <c r="K85" s="119">
        <v>6.42</v>
      </c>
      <c r="L85" s="118">
        <f t="shared" si="29"/>
        <v>166.92</v>
      </c>
      <c r="M85" s="118">
        <f t="shared" si="6"/>
        <v>30.045599999999997</v>
      </c>
      <c r="N85" s="118">
        <f t="shared" si="7"/>
        <v>196.96559999999999</v>
      </c>
    </row>
    <row r="86" spans="2:14" ht="28.5" customHeight="1" x14ac:dyDescent="0.5">
      <c r="B86" s="125">
        <v>44007</v>
      </c>
      <c r="C86" s="126" t="s">
        <v>223</v>
      </c>
      <c r="D86" s="116">
        <v>44007</v>
      </c>
      <c r="E86" s="109" t="s">
        <v>230</v>
      </c>
      <c r="F86" s="112" t="s">
        <v>55</v>
      </c>
      <c r="G86" s="110">
        <v>36</v>
      </c>
      <c r="H86" s="110">
        <v>52</v>
      </c>
      <c r="I86" s="110">
        <v>1</v>
      </c>
      <c r="J86" s="112">
        <f t="shared" si="4"/>
        <v>51</v>
      </c>
      <c r="K86" s="119">
        <v>6.42</v>
      </c>
      <c r="L86" s="118">
        <f t="shared" si="29"/>
        <v>327.42</v>
      </c>
      <c r="M86" s="118">
        <f t="shared" si="6"/>
        <v>58.935600000000001</v>
      </c>
      <c r="N86" s="118">
        <f t="shared" si="7"/>
        <v>386.35560000000004</v>
      </c>
    </row>
    <row r="87" spans="2:14" ht="33" customHeight="1" x14ac:dyDescent="0.5">
      <c r="B87" s="125">
        <v>44007</v>
      </c>
      <c r="C87" s="126" t="s">
        <v>185</v>
      </c>
      <c r="D87" s="116">
        <v>44007</v>
      </c>
      <c r="E87" s="109" t="s">
        <v>221</v>
      </c>
      <c r="F87" s="112" t="s">
        <v>55</v>
      </c>
      <c r="G87" s="110">
        <v>52</v>
      </c>
      <c r="H87" s="110">
        <v>66</v>
      </c>
      <c r="I87" s="110">
        <v>12</v>
      </c>
      <c r="J87" s="112">
        <f t="shared" si="4"/>
        <v>54</v>
      </c>
      <c r="K87" s="119">
        <v>6.42</v>
      </c>
      <c r="L87" s="118">
        <f t="shared" si="29"/>
        <v>346.68</v>
      </c>
      <c r="M87" s="118">
        <f t="shared" si="6"/>
        <v>62.4024</v>
      </c>
      <c r="N87" s="118">
        <f t="shared" si="7"/>
        <v>409.08240000000001</v>
      </c>
    </row>
    <row r="88" spans="2:14" ht="25.5" customHeight="1" x14ac:dyDescent="0.5">
      <c r="B88" s="125">
        <v>44788</v>
      </c>
      <c r="C88" s="126" t="s">
        <v>185</v>
      </c>
      <c r="D88" s="170">
        <v>44788</v>
      </c>
      <c r="E88" s="109" t="s">
        <v>423</v>
      </c>
      <c r="F88" s="112" t="s">
        <v>55</v>
      </c>
      <c r="G88" s="110">
        <v>0</v>
      </c>
      <c r="H88" s="110">
        <v>3</v>
      </c>
      <c r="I88" s="110">
        <v>2</v>
      </c>
      <c r="J88" s="112">
        <f t="shared" si="4"/>
        <v>1</v>
      </c>
      <c r="K88" s="119">
        <v>350.28</v>
      </c>
      <c r="L88" s="118">
        <f t="shared" si="29"/>
        <v>350.28</v>
      </c>
      <c r="M88" s="118">
        <f t="shared" si="6"/>
        <v>63.050399999999996</v>
      </c>
      <c r="N88" s="118">
        <f t="shared" si="7"/>
        <v>413.33039999999994</v>
      </c>
    </row>
    <row r="89" spans="2:14" ht="30" customHeight="1" x14ac:dyDescent="0.5">
      <c r="B89" s="125" t="s">
        <v>421</v>
      </c>
      <c r="C89" s="126" t="s">
        <v>185</v>
      </c>
      <c r="D89" s="170" t="s">
        <v>421</v>
      </c>
      <c r="E89" s="109" t="s">
        <v>422</v>
      </c>
      <c r="F89" s="112" t="s">
        <v>55</v>
      </c>
      <c r="G89" s="110">
        <v>0</v>
      </c>
      <c r="H89" s="110">
        <v>3</v>
      </c>
      <c r="I89" s="110">
        <v>1</v>
      </c>
      <c r="J89" s="112">
        <f t="shared" ref="J89" si="30">H89-I89</f>
        <v>2</v>
      </c>
      <c r="K89" s="119">
        <v>722.03</v>
      </c>
      <c r="L89" s="118">
        <f t="shared" ref="L89" si="31">J89*K89</f>
        <v>1444.06</v>
      </c>
      <c r="M89" s="118">
        <f t="shared" ref="M89" si="32">L89*18%</f>
        <v>259.93079999999998</v>
      </c>
      <c r="N89" s="118">
        <f t="shared" ref="N89" si="33">L89+M89</f>
        <v>1703.9908</v>
      </c>
    </row>
    <row r="90" spans="2:14" ht="33.75" customHeight="1" x14ac:dyDescent="0.5">
      <c r="B90" s="125">
        <v>43011</v>
      </c>
      <c r="C90" s="126" t="s">
        <v>198</v>
      </c>
      <c r="D90" s="116">
        <v>43011</v>
      </c>
      <c r="E90" s="109" t="s">
        <v>201</v>
      </c>
      <c r="F90" s="112" t="s">
        <v>9</v>
      </c>
      <c r="G90" s="110">
        <v>21</v>
      </c>
      <c r="H90" s="110">
        <v>21</v>
      </c>
      <c r="I90" s="110">
        <v>0</v>
      </c>
      <c r="J90" s="112">
        <f t="shared" si="4"/>
        <v>21</v>
      </c>
      <c r="K90" s="171">
        <v>0</v>
      </c>
      <c r="L90" s="118">
        <f t="shared" si="29"/>
        <v>0</v>
      </c>
      <c r="M90" s="118">
        <f t="shared" si="6"/>
        <v>0</v>
      </c>
      <c r="N90" s="118">
        <f t="shared" si="7"/>
        <v>0</v>
      </c>
    </row>
    <row r="91" spans="2:14" ht="35.25" customHeight="1" x14ac:dyDescent="0.5">
      <c r="B91" s="125" t="s">
        <v>158</v>
      </c>
      <c r="C91" s="126" t="s">
        <v>174</v>
      </c>
      <c r="D91" s="116" t="s">
        <v>158</v>
      </c>
      <c r="E91" s="109" t="s">
        <v>427</v>
      </c>
      <c r="F91" s="112" t="s">
        <v>55</v>
      </c>
      <c r="G91" s="110">
        <v>0</v>
      </c>
      <c r="H91" s="110">
        <v>1</v>
      </c>
      <c r="I91" s="110">
        <v>1</v>
      </c>
      <c r="J91" s="112">
        <f t="shared" si="4"/>
        <v>0</v>
      </c>
      <c r="K91" s="119">
        <v>224.38</v>
      </c>
      <c r="L91" s="118">
        <f t="shared" si="29"/>
        <v>0</v>
      </c>
      <c r="M91" s="118">
        <f t="shared" si="6"/>
        <v>0</v>
      </c>
      <c r="N91" s="118">
        <f t="shared" si="7"/>
        <v>0</v>
      </c>
    </row>
    <row r="92" spans="2:14" ht="35.25" customHeight="1" x14ac:dyDescent="0.5">
      <c r="B92" s="125" t="s">
        <v>158</v>
      </c>
      <c r="C92" s="126" t="s">
        <v>175</v>
      </c>
      <c r="D92" s="116" t="s">
        <v>158</v>
      </c>
      <c r="E92" s="109" t="s">
        <v>166</v>
      </c>
      <c r="F92" s="112" t="s">
        <v>55</v>
      </c>
      <c r="G92" s="110">
        <v>0</v>
      </c>
      <c r="H92" s="110">
        <v>2</v>
      </c>
      <c r="I92" s="110">
        <v>2</v>
      </c>
      <c r="J92" s="112">
        <f t="shared" si="4"/>
        <v>0</v>
      </c>
      <c r="K92" s="119">
        <v>212.35</v>
      </c>
      <c r="L92" s="118">
        <f t="shared" si="29"/>
        <v>0</v>
      </c>
      <c r="M92" s="118">
        <f t="shared" si="6"/>
        <v>0</v>
      </c>
      <c r="N92" s="118">
        <f t="shared" si="7"/>
        <v>0</v>
      </c>
    </row>
    <row r="93" spans="2:14" ht="36" customHeight="1" x14ac:dyDescent="0.5">
      <c r="B93" s="125">
        <v>43047</v>
      </c>
      <c r="C93" s="126" t="s">
        <v>77</v>
      </c>
      <c r="D93" s="116">
        <v>43047</v>
      </c>
      <c r="E93" s="117" t="s">
        <v>16</v>
      </c>
      <c r="F93" s="112" t="s">
        <v>55</v>
      </c>
      <c r="G93" s="112">
        <v>14</v>
      </c>
      <c r="H93" s="112">
        <v>20</v>
      </c>
      <c r="I93" s="112">
        <v>6</v>
      </c>
      <c r="J93" s="112">
        <f t="shared" ref="J93:J103" si="34">H93-I93</f>
        <v>14</v>
      </c>
      <c r="K93" s="118">
        <v>55.82</v>
      </c>
      <c r="L93" s="107">
        <f t="shared" si="29"/>
        <v>781.48</v>
      </c>
      <c r="M93" s="118">
        <f t="shared" ref="M93:M112" si="35">L93*18%</f>
        <v>140.66640000000001</v>
      </c>
      <c r="N93" s="118">
        <f t="shared" ref="N93:N112" si="36">L93+M93</f>
        <v>922.14640000000009</v>
      </c>
    </row>
    <row r="94" spans="2:14" ht="32.25" customHeight="1" x14ac:dyDescent="0.5">
      <c r="B94" s="172">
        <v>43048</v>
      </c>
      <c r="C94" s="108" t="s">
        <v>205</v>
      </c>
      <c r="D94" s="173">
        <v>43048</v>
      </c>
      <c r="E94" s="124" t="s">
        <v>202</v>
      </c>
      <c r="F94" s="110" t="s">
        <v>55</v>
      </c>
      <c r="G94" s="111">
        <v>3</v>
      </c>
      <c r="H94" s="111">
        <v>11</v>
      </c>
      <c r="I94" s="111">
        <v>11</v>
      </c>
      <c r="J94" s="111">
        <f t="shared" si="34"/>
        <v>0</v>
      </c>
      <c r="K94" s="174">
        <v>134</v>
      </c>
      <c r="L94" s="120">
        <f t="shared" si="29"/>
        <v>0</v>
      </c>
      <c r="M94" s="120">
        <f t="shared" si="35"/>
        <v>0</v>
      </c>
      <c r="N94" s="120">
        <f t="shared" si="36"/>
        <v>0</v>
      </c>
    </row>
    <row r="95" spans="2:14" ht="30" customHeight="1" x14ac:dyDescent="0.5">
      <c r="B95" s="125">
        <v>43048</v>
      </c>
      <c r="C95" s="126" t="s">
        <v>76</v>
      </c>
      <c r="D95" s="116">
        <v>43048</v>
      </c>
      <c r="E95" s="117" t="s">
        <v>203</v>
      </c>
      <c r="F95" s="112" t="s">
        <v>55</v>
      </c>
      <c r="G95" s="112">
        <v>4</v>
      </c>
      <c r="H95" s="112">
        <v>10</v>
      </c>
      <c r="I95" s="112">
        <v>10</v>
      </c>
      <c r="J95" s="112">
        <f t="shared" si="34"/>
        <v>0</v>
      </c>
      <c r="K95" s="118">
        <v>254</v>
      </c>
      <c r="L95" s="118">
        <f t="shared" si="29"/>
        <v>0</v>
      </c>
      <c r="M95" s="118">
        <f t="shared" si="35"/>
        <v>0</v>
      </c>
      <c r="N95" s="118">
        <f t="shared" si="36"/>
        <v>0</v>
      </c>
    </row>
    <row r="96" spans="2:14" s="90" customFormat="1" ht="32.25" customHeight="1" x14ac:dyDescent="0.5">
      <c r="B96" s="139" t="s">
        <v>204</v>
      </c>
      <c r="C96" s="140" t="s">
        <v>78</v>
      </c>
      <c r="D96" s="141">
        <v>44788</v>
      </c>
      <c r="E96" s="155" t="s">
        <v>56</v>
      </c>
      <c r="F96" s="144" t="s">
        <v>55</v>
      </c>
      <c r="G96" s="144">
        <v>0</v>
      </c>
      <c r="H96" s="144">
        <v>144</v>
      </c>
      <c r="I96" s="144">
        <v>27</v>
      </c>
      <c r="J96" s="144">
        <f t="shared" si="34"/>
        <v>117</v>
      </c>
      <c r="K96" s="145">
        <v>8.5</v>
      </c>
      <c r="L96" s="118">
        <f t="shared" si="29"/>
        <v>994.5</v>
      </c>
      <c r="M96" s="118">
        <f t="shared" si="35"/>
        <v>179.01</v>
      </c>
      <c r="N96" s="145">
        <f t="shared" si="36"/>
        <v>1173.51</v>
      </c>
    </row>
    <row r="97" spans="2:41" s="91" customFormat="1" ht="33.75" customHeight="1" x14ac:dyDescent="0.5">
      <c r="B97" s="127" t="str">
        <f>B96</f>
        <v>4/27/2019</v>
      </c>
      <c r="C97" s="128" t="s">
        <v>78</v>
      </c>
      <c r="D97" s="129">
        <f>D96</f>
        <v>44788</v>
      </c>
      <c r="E97" s="130" t="s">
        <v>249</v>
      </c>
      <c r="F97" s="176" t="str">
        <f>F96</f>
        <v>UNID.</v>
      </c>
      <c r="G97" s="176">
        <v>0</v>
      </c>
      <c r="H97" s="131">
        <v>36</v>
      </c>
      <c r="I97" s="131">
        <v>36</v>
      </c>
      <c r="J97" s="131">
        <f t="shared" si="34"/>
        <v>0</v>
      </c>
      <c r="K97" s="132">
        <v>26</v>
      </c>
      <c r="L97" s="153">
        <f t="shared" si="29"/>
        <v>0</v>
      </c>
      <c r="M97" s="153">
        <f t="shared" si="35"/>
        <v>0</v>
      </c>
      <c r="N97" s="132">
        <f t="shared" si="36"/>
        <v>0</v>
      </c>
    </row>
    <row r="98" spans="2:41" s="91" customFormat="1" ht="33.75" customHeight="1" x14ac:dyDescent="0.5">
      <c r="B98" s="127" t="str">
        <f t="shared" ref="B98:B99" si="37">B97</f>
        <v>4/27/2019</v>
      </c>
      <c r="C98" s="128" t="s">
        <v>78</v>
      </c>
      <c r="D98" s="129">
        <f t="shared" ref="D98:D99" si="38">D97</f>
        <v>44788</v>
      </c>
      <c r="E98" s="130" t="s">
        <v>239</v>
      </c>
      <c r="F98" s="176" t="s">
        <v>9</v>
      </c>
      <c r="G98" s="176">
        <v>4</v>
      </c>
      <c r="H98" s="131">
        <v>4</v>
      </c>
      <c r="I98" s="131">
        <v>0</v>
      </c>
      <c r="J98" s="131">
        <f>H98-I98</f>
        <v>4</v>
      </c>
      <c r="K98" s="132">
        <v>105</v>
      </c>
      <c r="L98" s="153">
        <f t="shared" si="29"/>
        <v>420</v>
      </c>
      <c r="M98" s="153">
        <f t="shared" si="35"/>
        <v>75.599999999999994</v>
      </c>
      <c r="N98" s="132">
        <f t="shared" si="36"/>
        <v>495.6</v>
      </c>
    </row>
    <row r="99" spans="2:41" s="91" customFormat="1" ht="31.5" customHeight="1" x14ac:dyDescent="0.5">
      <c r="B99" s="127" t="str">
        <f t="shared" si="37"/>
        <v>4/27/2019</v>
      </c>
      <c r="C99" s="128" t="s">
        <v>78</v>
      </c>
      <c r="D99" s="129">
        <f t="shared" si="38"/>
        <v>44788</v>
      </c>
      <c r="E99" s="130" t="s">
        <v>240</v>
      </c>
      <c r="F99" s="176" t="s">
        <v>55</v>
      </c>
      <c r="G99" s="176">
        <v>5</v>
      </c>
      <c r="H99" s="131">
        <v>7</v>
      </c>
      <c r="I99" s="131">
        <v>7</v>
      </c>
      <c r="J99" s="131">
        <f>H99-I99</f>
        <v>0</v>
      </c>
      <c r="K99" s="132">
        <v>25</v>
      </c>
      <c r="L99" s="153">
        <f t="shared" si="29"/>
        <v>0</v>
      </c>
      <c r="M99" s="153">
        <f t="shared" si="35"/>
        <v>0</v>
      </c>
      <c r="N99" s="132">
        <f t="shared" si="36"/>
        <v>0</v>
      </c>
    </row>
    <row r="100" spans="2:41" x14ac:dyDescent="0.5">
      <c r="B100" s="125">
        <v>43047</v>
      </c>
      <c r="C100" s="126" t="s">
        <v>79</v>
      </c>
      <c r="D100" s="116">
        <v>44788</v>
      </c>
      <c r="E100" s="117" t="s">
        <v>14</v>
      </c>
      <c r="F100" s="106" t="s">
        <v>55</v>
      </c>
      <c r="G100" s="106">
        <v>0</v>
      </c>
      <c r="H100" s="112">
        <v>432</v>
      </c>
      <c r="I100" s="112">
        <v>50</v>
      </c>
      <c r="J100" s="112">
        <f>H100-I100</f>
        <v>382</v>
      </c>
      <c r="K100" s="118">
        <v>7</v>
      </c>
      <c r="L100" s="118">
        <f t="shared" si="29"/>
        <v>2674</v>
      </c>
      <c r="M100" s="118">
        <f t="shared" si="35"/>
        <v>481.32</v>
      </c>
      <c r="N100" s="145">
        <f t="shared" si="36"/>
        <v>3155.32</v>
      </c>
    </row>
    <row r="101" spans="2:41" s="91" customFormat="1" x14ac:dyDescent="0.5">
      <c r="B101" s="127">
        <f>B100</f>
        <v>43047</v>
      </c>
      <c r="C101" s="128" t="s">
        <v>79</v>
      </c>
      <c r="D101" s="129">
        <f>D100</f>
        <v>44788</v>
      </c>
      <c r="E101" s="130" t="s">
        <v>243</v>
      </c>
      <c r="F101" s="176" t="str">
        <f>F100</f>
        <v>UNID.</v>
      </c>
      <c r="G101" s="176">
        <v>28</v>
      </c>
      <c r="H101" s="131">
        <v>32</v>
      </c>
      <c r="I101" s="131">
        <v>3</v>
      </c>
      <c r="J101" s="131">
        <f>H101-I101</f>
        <v>29</v>
      </c>
      <c r="K101" s="132">
        <v>7</v>
      </c>
      <c r="L101" s="153">
        <f t="shared" si="29"/>
        <v>203</v>
      </c>
      <c r="M101" s="153">
        <f t="shared" si="35"/>
        <v>36.54</v>
      </c>
      <c r="N101" s="132">
        <f t="shared" si="36"/>
        <v>239.54</v>
      </c>
    </row>
    <row r="102" spans="2:41" ht="30.75" customHeight="1" x14ac:dyDescent="0.5">
      <c r="B102" s="125">
        <v>43048</v>
      </c>
      <c r="C102" s="126" t="s">
        <v>195</v>
      </c>
      <c r="D102" s="116">
        <v>43048</v>
      </c>
      <c r="E102" s="117" t="s">
        <v>196</v>
      </c>
      <c r="F102" s="112" t="s">
        <v>55</v>
      </c>
      <c r="G102" s="112">
        <v>41</v>
      </c>
      <c r="H102" s="112">
        <v>61</v>
      </c>
      <c r="I102" s="112">
        <v>28</v>
      </c>
      <c r="J102" s="112">
        <f t="shared" si="34"/>
        <v>33</v>
      </c>
      <c r="K102" s="118">
        <v>25</v>
      </c>
      <c r="L102" s="118">
        <f t="shared" si="29"/>
        <v>825</v>
      </c>
      <c r="M102" s="118">
        <f t="shared" si="35"/>
        <v>148.5</v>
      </c>
      <c r="N102" s="118">
        <f t="shared" si="36"/>
        <v>973.5</v>
      </c>
    </row>
    <row r="103" spans="2:41" ht="37.5" customHeight="1" x14ac:dyDescent="0.5">
      <c r="B103" s="125">
        <v>43049</v>
      </c>
      <c r="C103" s="126" t="s">
        <v>81</v>
      </c>
      <c r="D103" s="116">
        <v>43049</v>
      </c>
      <c r="E103" s="117" t="s">
        <v>234</v>
      </c>
      <c r="F103" s="112" t="s">
        <v>55</v>
      </c>
      <c r="G103" s="112">
        <v>10</v>
      </c>
      <c r="H103" s="112">
        <v>40</v>
      </c>
      <c r="I103" s="112">
        <v>40</v>
      </c>
      <c r="J103" s="112">
        <f t="shared" si="34"/>
        <v>0</v>
      </c>
      <c r="K103" s="118">
        <v>55.45</v>
      </c>
      <c r="L103" s="118">
        <f t="shared" si="29"/>
        <v>0</v>
      </c>
      <c r="M103" s="118">
        <f t="shared" si="35"/>
        <v>0</v>
      </c>
      <c r="N103" s="118">
        <f t="shared" si="36"/>
        <v>0</v>
      </c>
    </row>
    <row r="104" spans="2:41" s="91" customFormat="1" x14ac:dyDescent="0.5">
      <c r="B104" s="127">
        <f>B103</f>
        <v>43049</v>
      </c>
      <c r="C104" s="128" t="s">
        <v>81</v>
      </c>
      <c r="D104" s="129">
        <f>D103</f>
        <v>43049</v>
      </c>
      <c r="E104" s="175" t="s">
        <v>242</v>
      </c>
      <c r="F104" s="131" t="str">
        <f>F103</f>
        <v>UNID.</v>
      </c>
      <c r="G104" s="176">
        <v>3</v>
      </c>
      <c r="H104" s="176">
        <v>8</v>
      </c>
      <c r="I104" s="176">
        <v>6</v>
      </c>
      <c r="J104" s="176">
        <f>H104-I104</f>
        <v>2</v>
      </c>
      <c r="K104" s="177">
        <v>48</v>
      </c>
      <c r="L104" s="153">
        <f t="shared" si="29"/>
        <v>96</v>
      </c>
      <c r="M104" s="153">
        <f t="shared" si="35"/>
        <v>17.28</v>
      </c>
      <c r="N104" s="153">
        <f t="shared" si="36"/>
        <v>113.28</v>
      </c>
    </row>
    <row r="105" spans="2:41" ht="32.25" customHeight="1" x14ac:dyDescent="0.5">
      <c r="B105" s="125">
        <v>43050</v>
      </c>
      <c r="C105" s="126" t="s">
        <v>82</v>
      </c>
      <c r="D105" s="116">
        <v>43050</v>
      </c>
      <c r="E105" s="105" t="s">
        <v>21</v>
      </c>
      <c r="F105" s="112" t="s">
        <v>55</v>
      </c>
      <c r="G105" s="106">
        <v>1</v>
      </c>
      <c r="H105" s="106">
        <v>15</v>
      </c>
      <c r="I105" s="106">
        <v>5</v>
      </c>
      <c r="J105" s="176">
        <f>H105-I105</f>
        <v>10</v>
      </c>
      <c r="K105" s="107">
        <v>6</v>
      </c>
      <c r="L105" s="107">
        <f t="shared" si="29"/>
        <v>60</v>
      </c>
      <c r="M105" s="107">
        <f t="shared" si="35"/>
        <v>10.799999999999999</v>
      </c>
      <c r="N105" s="107">
        <f t="shared" si="36"/>
        <v>70.8</v>
      </c>
    </row>
    <row r="106" spans="2:41" s="91" customFormat="1" x14ac:dyDescent="0.5">
      <c r="B106" s="127">
        <f>B105</f>
        <v>43050</v>
      </c>
      <c r="C106" s="128" t="s">
        <v>82</v>
      </c>
      <c r="D106" s="129">
        <f>D105</f>
        <v>43050</v>
      </c>
      <c r="E106" s="175" t="s">
        <v>235</v>
      </c>
      <c r="F106" s="131" t="str">
        <f>F105</f>
        <v>UNID.</v>
      </c>
      <c r="G106" s="176">
        <v>8</v>
      </c>
      <c r="H106" s="176">
        <v>8</v>
      </c>
      <c r="I106" s="176">
        <v>6</v>
      </c>
      <c r="J106" s="176">
        <f t="shared" ref="J106:J112" si="39">H106-I106</f>
        <v>2</v>
      </c>
      <c r="K106" s="176">
        <v>8</v>
      </c>
      <c r="L106" s="107">
        <f t="shared" ref="L106:L112" si="40">J106*K106</f>
        <v>16</v>
      </c>
      <c r="M106" s="107">
        <f t="shared" si="35"/>
        <v>2.88</v>
      </c>
      <c r="N106" s="107">
        <f t="shared" si="36"/>
        <v>18.88</v>
      </c>
      <c r="O106" s="93">
        <f>M106-N106</f>
        <v>-16</v>
      </c>
      <c r="P106" s="93">
        <f>N106-O106</f>
        <v>34.879999999999995</v>
      </c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</row>
    <row r="107" spans="2:41" s="91" customFormat="1" ht="28.5" customHeight="1" x14ac:dyDescent="0.5">
      <c r="B107" s="127">
        <v>44550</v>
      </c>
      <c r="C107" s="128" t="s">
        <v>314</v>
      </c>
      <c r="D107" s="129">
        <v>44550</v>
      </c>
      <c r="E107" s="175" t="s">
        <v>307</v>
      </c>
      <c r="F107" s="131" t="s">
        <v>55</v>
      </c>
      <c r="G107" s="176">
        <v>3</v>
      </c>
      <c r="H107" s="176">
        <v>3</v>
      </c>
      <c r="I107" s="176">
        <v>2</v>
      </c>
      <c r="J107" s="176">
        <f t="shared" si="39"/>
        <v>1</v>
      </c>
      <c r="K107" s="176">
        <v>2692.49</v>
      </c>
      <c r="L107" s="107">
        <f t="shared" si="40"/>
        <v>2692.49</v>
      </c>
      <c r="M107" s="107">
        <f t="shared" ref="M107:M108" si="41">L107*18%</f>
        <v>484.64819999999992</v>
      </c>
      <c r="N107" s="107">
        <f t="shared" ref="N107:N108" si="42">L107+M107</f>
        <v>3177.1381999999999</v>
      </c>
      <c r="O107" s="95"/>
      <c r="P107" s="95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</row>
    <row r="108" spans="2:41" s="91" customFormat="1" ht="27.75" customHeight="1" x14ac:dyDescent="0.5">
      <c r="B108" s="127">
        <v>44550</v>
      </c>
      <c r="C108" s="128" t="s">
        <v>314</v>
      </c>
      <c r="D108" s="129">
        <v>44550</v>
      </c>
      <c r="E108" s="175" t="s">
        <v>308</v>
      </c>
      <c r="F108" s="131" t="s">
        <v>55</v>
      </c>
      <c r="G108" s="176">
        <v>14</v>
      </c>
      <c r="H108" s="176">
        <v>15</v>
      </c>
      <c r="I108" s="176">
        <v>2</v>
      </c>
      <c r="J108" s="176">
        <f t="shared" si="39"/>
        <v>13</v>
      </c>
      <c r="K108" s="176">
        <v>210.17</v>
      </c>
      <c r="L108" s="107">
        <f t="shared" si="40"/>
        <v>2732.21</v>
      </c>
      <c r="M108" s="107">
        <f t="shared" si="41"/>
        <v>491.7978</v>
      </c>
      <c r="N108" s="107">
        <f t="shared" si="42"/>
        <v>3224.0077999999999</v>
      </c>
      <c r="O108" s="95"/>
      <c r="P108" s="95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</row>
    <row r="109" spans="2:41" s="90" customFormat="1" x14ac:dyDescent="0.5">
      <c r="B109" s="162">
        <f>B106</f>
        <v>43050</v>
      </c>
      <c r="C109" s="163" t="s">
        <v>82</v>
      </c>
      <c r="D109" s="164">
        <f>D106</f>
        <v>43050</v>
      </c>
      <c r="E109" s="178" t="s">
        <v>254</v>
      </c>
      <c r="F109" s="166" t="str">
        <f>F106</f>
        <v>UNID.</v>
      </c>
      <c r="G109" s="179">
        <v>1</v>
      </c>
      <c r="H109" s="179">
        <v>2</v>
      </c>
      <c r="I109" s="179">
        <v>2</v>
      </c>
      <c r="J109" s="179">
        <f t="shared" si="39"/>
        <v>0</v>
      </c>
      <c r="K109" s="179">
        <v>130</v>
      </c>
      <c r="L109" s="180">
        <f t="shared" si="40"/>
        <v>0</v>
      </c>
      <c r="M109" s="180">
        <f t="shared" si="35"/>
        <v>0</v>
      </c>
      <c r="N109" s="180">
        <f t="shared" si="36"/>
        <v>0</v>
      </c>
      <c r="O109" s="96"/>
      <c r="P109" s="96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</row>
    <row r="110" spans="2:41" s="90" customFormat="1" ht="26.25" customHeight="1" x14ac:dyDescent="0.5">
      <c r="B110" s="162">
        <f>B106</f>
        <v>43050</v>
      </c>
      <c r="C110" s="163" t="s">
        <v>82</v>
      </c>
      <c r="D110" s="164">
        <f>D106</f>
        <v>43050</v>
      </c>
      <c r="E110" s="178" t="s">
        <v>236</v>
      </c>
      <c r="F110" s="166" t="str">
        <f>F106</f>
        <v>UNID.</v>
      </c>
      <c r="G110" s="179">
        <v>3</v>
      </c>
      <c r="H110" s="179">
        <v>18</v>
      </c>
      <c r="I110" s="179">
        <v>18</v>
      </c>
      <c r="J110" s="179">
        <f t="shared" si="39"/>
        <v>0</v>
      </c>
      <c r="K110" s="179">
        <v>350</v>
      </c>
      <c r="L110" s="180">
        <f t="shared" si="40"/>
        <v>0</v>
      </c>
      <c r="M110" s="180">
        <f t="shared" si="35"/>
        <v>0</v>
      </c>
      <c r="N110" s="180">
        <f t="shared" si="36"/>
        <v>0</v>
      </c>
      <c r="O110" s="96"/>
      <c r="P110" s="96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</row>
    <row r="111" spans="2:41" s="90" customFormat="1" x14ac:dyDescent="0.5">
      <c r="B111" s="162">
        <f>B110</f>
        <v>43050</v>
      </c>
      <c r="C111" s="163" t="s">
        <v>82</v>
      </c>
      <c r="D111" s="164">
        <f>D110</f>
        <v>43050</v>
      </c>
      <c r="E111" s="178" t="s">
        <v>258</v>
      </c>
      <c r="F111" s="166" t="str">
        <f>F110</f>
        <v>UNID.</v>
      </c>
      <c r="G111" s="179">
        <v>2</v>
      </c>
      <c r="H111" s="179">
        <v>2</v>
      </c>
      <c r="I111" s="179">
        <v>0</v>
      </c>
      <c r="J111" s="179">
        <f t="shared" si="39"/>
        <v>2</v>
      </c>
      <c r="K111" s="179">
        <v>350</v>
      </c>
      <c r="L111" s="180">
        <f t="shared" si="40"/>
        <v>700</v>
      </c>
      <c r="M111" s="180">
        <f t="shared" si="35"/>
        <v>126</v>
      </c>
      <c r="N111" s="180">
        <f t="shared" si="36"/>
        <v>826</v>
      </c>
      <c r="O111" s="96"/>
      <c r="P111" s="96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</row>
    <row r="112" spans="2:41" s="90" customFormat="1" x14ac:dyDescent="0.5">
      <c r="B112" s="162">
        <f>B111</f>
        <v>43050</v>
      </c>
      <c r="C112" s="163" t="s">
        <v>82</v>
      </c>
      <c r="D112" s="164">
        <f>D111</f>
        <v>43050</v>
      </c>
      <c r="E112" s="178" t="s">
        <v>237</v>
      </c>
      <c r="F112" s="166" t="str">
        <f>F111</f>
        <v>UNID.</v>
      </c>
      <c r="G112" s="179">
        <v>2</v>
      </c>
      <c r="H112" s="179">
        <v>5</v>
      </c>
      <c r="I112" s="179">
        <v>3</v>
      </c>
      <c r="J112" s="179">
        <f t="shared" si="39"/>
        <v>2</v>
      </c>
      <c r="K112" s="179">
        <v>350</v>
      </c>
      <c r="L112" s="180">
        <f t="shared" si="40"/>
        <v>700</v>
      </c>
      <c r="M112" s="180">
        <f t="shared" si="35"/>
        <v>126</v>
      </c>
      <c r="N112" s="180">
        <f t="shared" si="36"/>
        <v>826</v>
      </c>
      <c r="O112" s="96"/>
      <c r="P112" s="96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</row>
    <row r="113" spans="2:41" s="90" customFormat="1" x14ac:dyDescent="0.5">
      <c r="B113" s="127">
        <f>B110</f>
        <v>43050</v>
      </c>
      <c r="C113" s="128" t="s">
        <v>82</v>
      </c>
      <c r="D113" s="129">
        <f>D110</f>
        <v>43050</v>
      </c>
      <c r="E113" s="175" t="s">
        <v>241</v>
      </c>
      <c r="F113" s="131" t="str">
        <f>F110</f>
        <v>UNID.</v>
      </c>
      <c r="G113" s="176">
        <v>2</v>
      </c>
      <c r="H113" s="176">
        <v>3</v>
      </c>
      <c r="I113" s="176">
        <v>1</v>
      </c>
      <c r="J113" s="176">
        <f>H113-I113</f>
        <v>2</v>
      </c>
      <c r="K113" s="176">
        <v>95</v>
      </c>
      <c r="L113" s="154">
        <f>J113*K113</f>
        <v>190</v>
      </c>
      <c r="M113" s="154">
        <f>L113*18%</f>
        <v>34.199999999999996</v>
      </c>
      <c r="N113" s="154">
        <f>L113+M113</f>
        <v>224.2</v>
      </c>
      <c r="O113" s="96"/>
      <c r="P113" s="96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</row>
    <row r="114" spans="2:41" s="90" customFormat="1" ht="35.25" customHeight="1" x14ac:dyDescent="0.5">
      <c r="B114" s="127">
        <v>44550</v>
      </c>
      <c r="C114" s="126" t="s">
        <v>315</v>
      </c>
      <c r="D114" s="129">
        <v>44550</v>
      </c>
      <c r="E114" s="175" t="s">
        <v>316</v>
      </c>
      <c r="F114" s="131" t="s">
        <v>55</v>
      </c>
      <c r="G114" s="176">
        <v>0</v>
      </c>
      <c r="H114" s="176">
        <v>1</v>
      </c>
      <c r="I114" s="176">
        <v>1</v>
      </c>
      <c r="J114" s="176">
        <f t="shared" ref="J114:J142" si="43">H114-I114</f>
        <v>0</v>
      </c>
      <c r="K114" s="176">
        <v>4442.49</v>
      </c>
      <c r="L114" s="107">
        <f t="shared" ref="L114:L142" si="44">J114*K114</f>
        <v>0</v>
      </c>
      <c r="M114" s="107">
        <f t="shared" ref="M114:M142" si="45">L114*18%</f>
        <v>0</v>
      </c>
      <c r="N114" s="107">
        <f t="shared" ref="N114:N142" si="46">L114+M114</f>
        <v>0</v>
      </c>
      <c r="O114" s="96"/>
      <c r="P114" s="96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</row>
    <row r="115" spans="2:41" s="90" customFormat="1" ht="39" customHeight="1" x14ac:dyDescent="0.5">
      <c r="B115" s="127">
        <v>44550</v>
      </c>
      <c r="C115" s="126" t="s">
        <v>193</v>
      </c>
      <c r="D115" s="129">
        <v>44550</v>
      </c>
      <c r="E115" s="175" t="s">
        <v>313</v>
      </c>
      <c r="F115" s="131" t="s">
        <v>55</v>
      </c>
      <c r="G115" s="176">
        <v>3</v>
      </c>
      <c r="H115" s="176">
        <v>16</v>
      </c>
      <c r="I115" s="176">
        <v>1</v>
      </c>
      <c r="J115" s="176">
        <f t="shared" si="43"/>
        <v>15</v>
      </c>
      <c r="K115" s="176">
        <v>986</v>
      </c>
      <c r="L115" s="107">
        <f t="shared" si="44"/>
        <v>14790</v>
      </c>
      <c r="M115" s="107">
        <f t="shared" si="45"/>
        <v>2662.2</v>
      </c>
      <c r="N115" s="107">
        <f t="shared" si="46"/>
        <v>17452.2</v>
      </c>
      <c r="O115" s="96"/>
      <c r="P115" s="96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</row>
    <row r="116" spans="2:41" s="90" customFormat="1" x14ac:dyDescent="0.5">
      <c r="B116" s="127">
        <v>44550</v>
      </c>
      <c r="C116" s="126" t="s">
        <v>193</v>
      </c>
      <c r="D116" s="129">
        <v>44550</v>
      </c>
      <c r="E116" s="175" t="s">
        <v>312</v>
      </c>
      <c r="F116" s="131" t="s">
        <v>55</v>
      </c>
      <c r="G116" s="176">
        <v>0</v>
      </c>
      <c r="H116" s="176">
        <v>1</v>
      </c>
      <c r="I116" s="176">
        <v>1</v>
      </c>
      <c r="J116" s="176">
        <f t="shared" si="43"/>
        <v>0</v>
      </c>
      <c r="K116" s="176">
        <v>5222.6000000000004</v>
      </c>
      <c r="L116" s="107">
        <f t="shared" si="44"/>
        <v>0</v>
      </c>
      <c r="M116" s="107">
        <f t="shared" si="45"/>
        <v>0</v>
      </c>
      <c r="N116" s="107">
        <f t="shared" si="46"/>
        <v>0</v>
      </c>
      <c r="O116" s="96"/>
      <c r="P116" s="96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</row>
    <row r="117" spans="2:41" s="90" customFormat="1" x14ac:dyDescent="0.5">
      <c r="B117" s="162">
        <f t="shared" ref="B117" si="47">B116</f>
        <v>44550</v>
      </c>
      <c r="C117" s="163" t="s">
        <v>223</v>
      </c>
      <c r="D117" s="164">
        <f t="shared" ref="D117" si="48">D116</f>
        <v>44550</v>
      </c>
      <c r="E117" s="165" t="s">
        <v>253</v>
      </c>
      <c r="F117" s="166" t="str">
        <f>F116</f>
        <v>UNID.</v>
      </c>
      <c r="G117" s="166">
        <v>1</v>
      </c>
      <c r="H117" s="167">
        <v>1</v>
      </c>
      <c r="I117" s="167">
        <v>1</v>
      </c>
      <c r="J117" s="166">
        <f t="shared" si="43"/>
        <v>0</v>
      </c>
      <c r="K117" s="168">
        <v>1500</v>
      </c>
      <c r="L117" s="169">
        <f t="shared" si="44"/>
        <v>0</v>
      </c>
      <c r="M117" s="169">
        <f t="shared" si="45"/>
        <v>0</v>
      </c>
      <c r="N117" s="169">
        <f t="shared" si="46"/>
        <v>0</v>
      </c>
      <c r="O117" s="96"/>
      <c r="P117" s="96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</row>
    <row r="118" spans="2:41" s="90" customFormat="1" ht="33.75" customHeight="1" x14ac:dyDescent="0.5">
      <c r="B118" s="162" t="s">
        <v>377</v>
      </c>
      <c r="C118" s="163" t="s">
        <v>378</v>
      </c>
      <c r="D118" s="164">
        <v>44706</v>
      </c>
      <c r="E118" s="165" t="s">
        <v>379</v>
      </c>
      <c r="F118" s="179" t="s">
        <v>55</v>
      </c>
      <c r="G118" s="166">
        <v>0</v>
      </c>
      <c r="H118" s="167">
        <v>2</v>
      </c>
      <c r="I118" s="167">
        <v>2</v>
      </c>
      <c r="J118" s="166">
        <f t="shared" ref="J118" si="49">H118-I118</f>
        <v>0</v>
      </c>
      <c r="K118" s="168">
        <v>0</v>
      </c>
      <c r="L118" s="169">
        <f t="shared" ref="L118" si="50">J118*K118</f>
        <v>0</v>
      </c>
      <c r="M118" s="169">
        <f t="shared" ref="M118" si="51">L118*18%</f>
        <v>0</v>
      </c>
      <c r="N118" s="169">
        <f t="shared" ref="N118" si="52">L118+M118</f>
        <v>0</v>
      </c>
      <c r="O118" s="96"/>
      <c r="P118" s="96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</row>
    <row r="119" spans="2:41" s="90" customFormat="1" ht="33.75" customHeight="1" x14ac:dyDescent="0.5">
      <c r="B119" s="162" t="s">
        <v>440</v>
      </c>
      <c r="C119" s="163" t="s">
        <v>378</v>
      </c>
      <c r="D119" s="164">
        <v>44706</v>
      </c>
      <c r="E119" s="165" t="s">
        <v>441</v>
      </c>
      <c r="F119" s="179" t="s">
        <v>55</v>
      </c>
      <c r="G119" s="166">
        <v>0</v>
      </c>
      <c r="H119" s="167">
        <v>2</v>
      </c>
      <c r="I119" s="167">
        <v>2</v>
      </c>
      <c r="J119" s="166">
        <f t="shared" ref="J119" si="53">H119-I119</f>
        <v>0</v>
      </c>
      <c r="K119" s="168">
        <v>16256.05</v>
      </c>
      <c r="L119" s="169">
        <f t="shared" ref="L119" si="54">J119*K119</f>
        <v>0</v>
      </c>
      <c r="M119" s="169">
        <f t="shared" ref="M119" si="55">L119*18%</f>
        <v>0</v>
      </c>
      <c r="N119" s="169">
        <f t="shared" ref="N119" si="56">L119+M119</f>
        <v>0</v>
      </c>
      <c r="O119" s="96"/>
      <c r="P119" s="96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</row>
    <row r="120" spans="2:41" s="90" customFormat="1" x14ac:dyDescent="0.5">
      <c r="B120" s="127">
        <f>B117</f>
        <v>44550</v>
      </c>
      <c r="C120" s="128" t="s">
        <v>78</v>
      </c>
      <c r="D120" s="129">
        <f>D117</f>
        <v>44550</v>
      </c>
      <c r="E120" s="130" t="s">
        <v>238</v>
      </c>
      <c r="F120" s="176" t="s">
        <v>55</v>
      </c>
      <c r="G120" s="131">
        <v>0</v>
      </c>
      <c r="H120" s="131">
        <v>3</v>
      </c>
      <c r="I120" s="131">
        <v>3</v>
      </c>
      <c r="J120" s="131">
        <v>0</v>
      </c>
      <c r="K120" s="132">
        <v>150</v>
      </c>
      <c r="L120" s="153">
        <f t="shared" si="44"/>
        <v>0</v>
      </c>
      <c r="M120" s="153">
        <f t="shared" si="45"/>
        <v>0</v>
      </c>
      <c r="N120" s="132">
        <f t="shared" si="46"/>
        <v>0</v>
      </c>
      <c r="O120" s="96"/>
      <c r="P120" s="96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</row>
    <row r="121" spans="2:41" s="90" customFormat="1" ht="36.75" customHeight="1" x14ac:dyDescent="0.5">
      <c r="B121" s="127">
        <v>44550</v>
      </c>
      <c r="C121" s="126" t="s">
        <v>193</v>
      </c>
      <c r="D121" s="129">
        <v>44550</v>
      </c>
      <c r="E121" s="175" t="s">
        <v>311</v>
      </c>
      <c r="F121" s="131" t="s">
        <v>55</v>
      </c>
      <c r="G121" s="176">
        <v>4</v>
      </c>
      <c r="H121" s="176">
        <v>5</v>
      </c>
      <c r="I121" s="176">
        <v>4</v>
      </c>
      <c r="J121" s="176">
        <f t="shared" si="43"/>
        <v>1</v>
      </c>
      <c r="K121" s="176">
        <v>711.2</v>
      </c>
      <c r="L121" s="107">
        <f t="shared" si="44"/>
        <v>711.2</v>
      </c>
      <c r="M121" s="107">
        <f t="shared" si="45"/>
        <v>128.01599999999999</v>
      </c>
      <c r="N121" s="107">
        <f t="shared" si="46"/>
        <v>839.21600000000001</v>
      </c>
      <c r="O121" s="96"/>
      <c r="P121" s="96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</row>
    <row r="122" spans="2:41" s="90" customFormat="1" ht="41.25" customHeight="1" x14ac:dyDescent="0.5">
      <c r="B122" s="127">
        <v>44550</v>
      </c>
      <c r="C122" s="126" t="s">
        <v>193</v>
      </c>
      <c r="D122" s="129">
        <v>44550</v>
      </c>
      <c r="E122" s="175" t="s">
        <v>310</v>
      </c>
      <c r="F122" s="131" t="s">
        <v>55</v>
      </c>
      <c r="G122" s="176">
        <v>1</v>
      </c>
      <c r="H122" s="176">
        <v>1</v>
      </c>
      <c r="I122" s="176">
        <v>1</v>
      </c>
      <c r="J122" s="176">
        <f t="shared" si="43"/>
        <v>0</v>
      </c>
      <c r="K122" s="176">
        <v>602.64</v>
      </c>
      <c r="L122" s="107">
        <f t="shared" si="44"/>
        <v>0</v>
      </c>
      <c r="M122" s="107">
        <f t="shared" si="45"/>
        <v>0</v>
      </c>
      <c r="N122" s="107">
        <f t="shared" si="46"/>
        <v>0</v>
      </c>
      <c r="O122" s="96"/>
      <c r="P122" s="96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</row>
    <row r="123" spans="2:41" s="90" customFormat="1" ht="39.75" customHeight="1" x14ac:dyDescent="0.5">
      <c r="B123" s="125">
        <v>43619</v>
      </c>
      <c r="C123" s="126" t="s">
        <v>179</v>
      </c>
      <c r="D123" s="116">
        <v>43619</v>
      </c>
      <c r="E123" s="117" t="s">
        <v>270</v>
      </c>
      <c r="F123" s="112" t="s">
        <v>55</v>
      </c>
      <c r="G123" s="112">
        <v>1</v>
      </c>
      <c r="H123" s="112">
        <v>3</v>
      </c>
      <c r="I123" s="112">
        <v>3</v>
      </c>
      <c r="J123" s="112">
        <f t="shared" si="43"/>
        <v>0</v>
      </c>
      <c r="K123" s="118">
        <v>6395</v>
      </c>
      <c r="L123" s="118">
        <f t="shared" si="44"/>
        <v>0</v>
      </c>
      <c r="M123" s="118">
        <f t="shared" si="45"/>
        <v>0</v>
      </c>
      <c r="N123" s="118">
        <f t="shared" si="46"/>
        <v>0</v>
      </c>
      <c r="O123" s="96"/>
      <c r="P123" s="96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</row>
    <row r="124" spans="2:41" s="90" customFormat="1" x14ac:dyDescent="0.5">
      <c r="B124" s="125">
        <v>44007</v>
      </c>
      <c r="C124" s="126" t="s">
        <v>143</v>
      </c>
      <c r="D124" s="116">
        <v>44007</v>
      </c>
      <c r="E124" s="117" t="s">
        <v>147</v>
      </c>
      <c r="F124" s="112" t="s">
        <v>55</v>
      </c>
      <c r="G124" s="112">
        <v>199</v>
      </c>
      <c r="H124" s="112">
        <v>200</v>
      </c>
      <c r="I124" s="112">
        <v>1</v>
      </c>
      <c r="J124" s="112">
        <f t="shared" si="43"/>
        <v>199</v>
      </c>
      <c r="K124" s="118">
        <v>7.97</v>
      </c>
      <c r="L124" s="118">
        <f t="shared" si="44"/>
        <v>1586.03</v>
      </c>
      <c r="M124" s="118">
        <f t="shared" si="45"/>
        <v>285.48539999999997</v>
      </c>
      <c r="N124" s="118">
        <f t="shared" si="46"/>
        <v>1871.5154</v>
      </c>
      <c r="O124" s="96"/>
      <c r="P124" s="96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</row>
    <row r="125" spans="2:41" s="90" customFormat="1" x14ac:dyDescent="0.5">
      <c r="B125" s="125">
        <v>44007</v>
      </c>
      <c r="C125" s="126" t="s">
        <v>45</v>
      </c>
      <c r="D125" s="116">
        <v>44007</v>
      </c>
      <c r="E125" s="117" t="s">
        <v>13</v>
      </c>
      <c r="F125" s="112" t="s">
        <v>11</v>
      </c>
      <c r="G125" s="112">
        <v>138</v>
      </c>
      <c r="H125" s="112">
        <v>150</v>
      </c>
      <c r="I125" s="112">
        <v>12</v>
      </c>
      <c r="J125" s="112">
        <f t="shared" si="43"/>
        <v>138</v>
      </c>
      <c r="K125" s="118">
        <v>7.34</v>
      </c>
      <c r="L125" s="118">
        <f t="shared" si="44"/>
        <v>1012.92</v>
      </c>
      <c r="M125" s="118">
        <f t="shared" si="45"/>
        <v>182.32559999999998</v>
      </c>
      <c r="N125" s="118">
        <f t="shared" si="46"/>
        <v>1195.2456</v>
      </c>
      <c r="O125" s="96"/>
      <c r="P125" s="96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</row>
    <row r="126" spans="2:41" s="90" customFormat="1" ht="36" customHeight="1" x14ac:dyDescent="0.5">
      <c r="B126" s="125">
        <v>43620</v>
      </c>
      <c r="C126" s="126" t="s">
        <v>180</v>
      </c>
      <c r="D126" s="116">
        <v>43620</v>
      </c>
      <c r="E126" s="109" t="s">
        <v>182</v>
      </c>
      <c r="F126" s="112" t="s">
        <v>55</v>
      </c>
      <c r="G126" s="110">
        <v>0</v>
      </c>
      <c r="H126" s="110">
        <v>2</v>
      </c>
      <c r="I126" s="110">
        <v>2</v>
      </c>
      <c r="J126" s="112">
        <f t="shared" ref="J126" si="57">H126-I126</f>
        <v>0</v>
      </c>
      <c r="K126" s="119">
        <v>1750</v>
      </c>
      <c r="L126" s="118">
        <f t="shared" ref="L126" si="58">J126*K126</f>
        <v>0</v>
      </c>
      <c r="M126" s="118">
        <f t="shared" ref="M126" si="59">L126*18%</f>
        <v>0</v>
      </c>
      <c r="N126" s="118">
        <f t="shared" ref="N126" si="60">L126+M126</f>
        <v>0</v>
      </c>
      <c r="O126" s="96"/>
      <c r="P126" s="96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</row>
    <row r="127" spans="2:41" s="90" customFormat="1" ht="36.75" customHeight="1" x14ac:dyDescent="0.5">
      <c r="B127" s="125">
        <v>44185</v>
      </c>
      <c r="C127" s="126" t="s">
        <v>193</v>
      </c>
      <c r="D127" s="116">
        <v>44788</v>
      </c>
      <c r="E127" s="117" t="s">
        <v>305</v>
      </c>
      <c r="F127" s="112" t="s">
        <v>55</v>
      </c>
      <c r="G127" s="112">
        <v>0</v>
      </c>
      <c r="H127" s="112">
        <v>10</v>
      </c>
      <c r="I127" s="112">
        <v>5</v>
      </c>
      <c r="J127" s="112">
        <f t="shared" ref="J127:J129" si="61">H127-I127</f>
        <v>5</v>
      </c>
      <c r="K127" s="118">
        <v>187</v>
      </c>
      <c r="L127" s="118">
        <f t="shared" ref="L127:L129" si="62">J127*K127</f>
        <v>935</v>
      </c>
      <c r="M127" s="118">
        <f t="shared" ref="M127:M129" si="63">L127*18%</f>
        <v>168.29999999999998</v>
      </c>
      <c r="N127" s="118">
        <f t="shared" ref="N127:N129" si="64">L127+M127</f>
        <v>1103.3</v>
      </c>
      <c r="O127" s="96"/>
      <c r="P127" s="96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</row>
    <row r="128" spans="2:41" s="90" customFormat="1" ht="32.25" customHeight="1" x14ac:dyDescent="0.5">
      <c r="B128" s="125">
        <v>44788</v>
      </c>
      <c r="C128" s="126" t="s">
        <v>416</v>
      </c>
      <c r="D128" s="116">
        <v>44788</v>
      </c>
      <c r="E128" s="117" t="s">
        <v>417</v>
      </c>
      <c r="F128" s="112" t="s">
        <v>55</v>
      </c>
      <c r="G128" s="112"/>
      <c r="H128" s="112">
        <v>10</v>
      </c>
      <c r="I128" s="112">
        <v>4</v>
      </c>
      <c r="J128" s="112">
        <f t="shared" si="61"/>
        <v>6</v>
      </c>
      <c r="K128" s="118">
        <v>299</v>
      </c>
      <c r="L128" s="118">
        <f t="shared" si="62"/>
        <v>1794</v>
      </c>
      <c r="M128" s="118">
        <f t="shared" si="63"/>
        <v>322.92</v>
      </c>
      <c r="N128" s="118">
        <f t="shared" si="64"/>
        <v>2116.92</v>
      </c>
      <c r="O128" s="96"/>
      <c r="P128" s="96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</row>
    <row r="129" spans="2:41" s="90" customFormat="1" ht="32.25" customHeight="1" x14ac:dyDescent="0.5">
      <c r="B129" s="125">
        <v>43830</v>
      </c>
      <c r="C129" s="126" t="s">
        <v>193</v>
      </c>
      <c r="D129" s="116">
        <v>44788</v>
      </c>
      <c r="E129" s="109" t="s">
        <v>306</v>
      </c>
      <c r="F129" s="112" t="s">
        <v>55</v>
      </c>
      <c r="G129" s="110">
        <v>0</v>
      </c>
      <c r="H129" s="110">
        <v>10</v>
      </c>
      <c r="I129" s="110">
        <v>1</v>
      </c>
      <c r="J129" s="112">
        <f t="shared" si="61"/>
        <v>9</v>
      </c>
      <c r="K129" s="119">
        <v>486</v>
      </c>
      <c r="L129" s="118">
        <f t="shared" si="62"/>
        <v>4374</v>
      </c>
      <c r="M129" s="118">
        <f t="shared" si="63"/>
        <v>787.31999999999994</v>
      </c>
      <c r="N129" s="118">
        <f t="shared" si="64"/>
        <v>5161.32</v>
      </c>
      <c r="O129" s="96"/>
      <c r="P129" s="96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</row>
    <row r="130" spans="2:41" s="90" customFormat="1" ht="34.5" customHeight="1" x14ac:dyDescent="0.5">
      <c r="B130" s="125">
        <v>43830</v>
      </c>
      <c r="C130" s="126" t="s">
        <v>193</v>
      </c>
      <c r="D130" s="116">
        <v>44788</v>
      </c>
      <c r="E130" s="109" t="s">
        <v>447</v>
      </c>
      <c r="F130" s="112" t="s">
        <v>55</v>
      </c>
      <c r="G130" s="110">
        <v>0</v>
      </c>
      <c r="H130" s="110">
        <v>10</v>
      </c>
      <c r="I130" s="110">
        <v>3</v>
      </c>
      <c r="J130" s="112">
        <f t="shared" ref="J130" si="65">H130-I130</f>
        <v>7</v>
      </c>
      <c r="K130" s="119">
        <v>1235</v>
      </c>
      <c r="L130" s="118">
        <f t="shared" ref="L130" si="66">J130*K130</f>
        <v>8645</v>
      </c>
      <c r="M130" s="118">
        <f t="shared" ref="M130" si="67">L130*18%</f>
        <v>1556.1</v>
      </c>
      <c r="N130" s="118">
        <f t="shared" ref="N130" si="68">L130+M130</f>
        <v>10201.1</v>
      </c>
      <c r="O130" s="96"/>
      <c r="P130" s="96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</row>
    <row r="131" spans="2:41" s="90" customFormat="1" ht="35.25" customHeight="1" x14ac:dyDescent="0.5">
      <c r="B131" s="125">
        <v>43621</v>
      </c>
      <c r="C131" s="126" t="s">
        <v>181</v>
      </c>
      <c r="D131" s="116">
        <v>43621</v>
      </c>
      <c r="E131" s="109" t="s">
        <v>183</v>
      </c>
      <c r="F131" s="112" t="s">
        <v>55</v>
      </c>
      <c r="G131" s="110">
        <v>0</v>
      </c>
      <c r="H131" s="110">
        <v>1</v>
      </c>
      <c r="I131" s="110">
        <v>1</v>
      </c>
      <c r="J131" s="112">
        <f t="shared" ref="J131" si="69">H131-I131</f>
        <v>0</v>
      </c>
      <c r="K131" s="119">
        <v>30650</v>
      </c>
      <c r="L131" s="118">
        <f t="shared" ref="L131" si="70">J131*K131</f>
        <v>0</v>
      </c>
      <c r="M131" s="118">
        <f t="shared" ref="M131" si="71">L131*18%</f>
        <v>0</v>
      </c>
      <c r="N131" s="118">
        <f t="shared" ref="N131" si="72">L131+M131</f>
        <v>0</v>
      </c>
      <c r="O131" s="96"/>
      <c r="P131" s="96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</row>
    <row r="132" spans="2:41" s="90" customFormat="1" ht="36" customHeight="1" x14ac:dyDescent="0.5">
      <c r="B132" s="125">
        <v>44185</v>
      </c>
      <c r="C132" s="126" t="s">
        <v>193</v>
      </c>
      <c r="D132" s="116">
        <v>44185</v>
      </c>
      <c r="E132" s="109" t="s">
        <v>304</v>
      </c>
      <c r="F132" s="112" t="s">
        <v>55</v>
      </c>
      <c r="G132" s="110">
        <v>3</v>
      </c>
      <c r="H132" s="110">
        <v>3</v>
      </c>
      <c r="I132" s="110">
        <v>1</v>
      </c>
      <c r="J132" s="112">
        <f t="shared" ref="J132:J134" si="73">H132-I132</f>
        <v>2</v>
      </c>
      <c r="K132" s="119">
        <v>3760.59</v>
      </c>
      <c r="L132" s="118">
        <f t="shared" ref="L132:L134" si="74">J132*K132</f>
        <v>7521.18</v>
      </c>
      <c r="M132" s="118">
        <f t="shared" ref="M132:M134" si="75">L132*18%</f>
        <v>1353.8124</v>
      </c>
      <c r="N132" s="118">
        <f t="shared" ref="N132:N134" si="76">L132+M132</f>
        <v>8874.992400000001</v>
      </c>
      <c r="O132" s="96"/>
      <c r="P132" s="96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</row>
    <row r="133" spans="2:41" s="90" customFormat="1" ht="33.75" customHeight="1" x14ac:dyDescent="0.5">
      <c r="B133" s="125" t="s">
        <v>158</v>
      </c>
      <c r="C133" s="126" t="s">
        <v>178</v>
      </c>
      <c r="D133" s="116" t="s">
        <v>158</v>
      </c>
      <c r="E133" s="109" t="s">
        <v>169</v>
      </c>
      <c r="F133" s="112" t="s">
        <v>55</v>
      </c>
      <c r="G133" s="110">
        <v>0</v>
      </c>
      <c r="H133" s="110">
        <v>1</v>
      </c>
      <c r="I133" s="110">
        <v>1</v>
      </c>
      <c r="J133" s="112">
        <f t="shared" si="73"/>
        <v>0</v>
      </c>
      <c r="K133" s="119">
        <v>19631.349999999999</v>
      </c>
      <c r="L133" s="118">
        <f t="shared" si="74"/>
        <v>0</v>
      </c>
      <c r="M133" s="118">
        <f t="shared" si="75"/>
        <v>0</v>
      </c>
      <c r="N133" s="118">
        <f t="shared" si="76"/>
        <v>0</v>
      </c>
      <c r="O133" s="96"/>
      <c r="P133" s="96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</row>
    <row r="134" spans="2:41" s="90" customFormat="1" ht="33.75" customHeight="1" x14ac:dyDescent="0.5">
      <c r="B134" s="125">
        <v>43830</v>
      </c>
      <c r="C134" s="126" t="s">
        <v>193</v>
      </c>
      <c r="D134" s="116">
        <v>43830</v>
      </c>
      <c r="E134" s="109" t="s">
        <v>450</v>
      </c>
      <c r="F134" s="112" t="s">
        <v>55</v>
      </c>
      <c r="G134" s="110">
        <v>0</v>
      </c>
      <c r="H134" s="110">
        <v>3</v>
      </c>
      <c r="I134" s="110">
        <v>1</v>
      </c>
      <c r="J134" s="112">
        <f t="shared" si="73"/>
        <v>2</v>
      </c>
      <c r="K134" s="119">
        <v>1066</v>
      </c>
      <c r="L134" s="118">
        <f t="shared" si="74"/>
        <v>2132</v>
      </c>
      <c r="M134" s="118">
        <f t="shared" si="75"/>
        <v>383.76</v>
      </c>
      <c r="N134" s="118">
        <f t="shared" si="76"/>
        <v>2515.7600000000002</v>
      </c>
      <c r="O134" s="96"/>
      <c r="P134" s="96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</row>
    <row r="135" spans="2:41" s="90" customFormat="1" ht="30.75" customHeight="1" x14ac:dyDescent="0.5">
      <c r="B135" s="125">
        <v>43830</v>
      </c>
      <c r="C135" s="126" t="s">
        <v>193</v>
      </c>
      <c r="D135" s="116">
        <v>43830</v>
      </c>
      <c r="E135" s="109" t="s">
        <v>208</v>
      </c>
      <c r="F135" s="112" t="s">
        <v>55</v>
      </c>
      <c r="G135" s="110">
        <v>0</v>
      </c>
      <c r="H135" s="110">
        <v>1</v>
      </c>
      <c r="I135" s="110">
        <v>1</v>
      </c>
      <c r="J135" s="112">
        <f t="shared" ref="J135:J136" si="77">H135-I135</f>
        <v>0</v>
      </c>
      <c r="K135" s="119">
        <v>1187.0999999999999</v>
      </c>
      <c r="L135" s="118">
        <f t="shared" ref="L135:L136" si="78">J135*K135</f>
        <v>0</v>
      </c>
      <c r="M135" s="118">
        <f t="shared" ref="M135:M136" si="79">L135*18%</f>
        <v>0</v>
      </c>
      <c r="N135" s="118">
        <f t="shared" ref="N135:N136" si="80">L135+M135</f>
        <v>0</v>
      </c>
      <c r="O135" s="96"/>
      <c r="P135" s="96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</row>
    <row r="136" spans="2:41" s="90" customFormat="1" x14ac:dyDescent="0.5">
      <c r="B136" s="125">
        <v>43011</v>
      </c>
      <c r="C136" s="126" t="s">
        <v>74</v>
      </c>
      <c r="D136" s="116">
        <v>43011</v>
      </c>
      <c r="E136" s="109" t="s">
        <v>35</v>
      </c>
      <c r="F136" s="112" t="s">
        <v>55</v>
      </c>
      <c r="G136" s="110">
        <v>0</v>
      </c>
      <c r="H136" s="110">
        <v>3</v>
      </c>
      <c r="I136" s="110">
        <v>3</v>
      </c>
      <c r="J136" s="112">
        <f t="shared" si="77"/>
        <v>0</v>
      </c>
      <c r="K136" s="119">
        <v>2650</v>
      </c>
      <c r="L136" s="118">
        <f t="shared" si="78"/>
        <v>0</v>
      </c>
      <c r="M136" s="118">
        <f t="shared" si="79"/>
        <v>0</v>
      </c>
      <c r="N136" s="118">
        <f t="shared" si="80"/>
        <v>0</v>
      </c>
      <c r="O136" s="96"/>
      <c r="P136" s="96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</row>
    <row r="137" spans="2:41" s="90" customFormat="1" ht="28.5" customHeight="1" x14ac:dyDescent="0.5">
      <c r="B137" s="125">
        <v>43011</v>
      </c>
      <c r="C137" s="126" t="s">
        <v>75</v>
      </c>
      <c r="D137" s="116">
        <v>43011</v>
      </c>
      <c r="E137" s="117" t="s">
        <v>36</v>
      </c>
      <c r="F137" s="112" t="s">
        <v>55</v>
      </c>
      <c r="G137" s="112">
        <v>0</v>
      </c>
      <c r="H137" s="112">
        <v>4</v>
      </c>
      <c r="I137" s="112">
        <v>4</v>
      </c>
      <c r="J137" s="112">
        <f t="shared" ref="J137:J141" si="81">H137-I137</f>
        <v>0</v>
      </c>
      <c r="K137" s="118">
        <v>1364</v>
      </c>
      <c r="L137" s="118">
        <f t="shared" ref="L137:L141" si="82">J137*K137</f>
        <v>0</v>
      </c>
      <c r="M137" s="118">
        <f t="shared" ref="M137:M141" si="83">L137*18%</f>
        <v>0</v>
      </c>
      <c r="N137" s="118">
        <f t="shared" ref="N137:N141" si="84">L137+M137</f>
        <v>0</v>
      </c>
      <c r="O137" s="96"/>
      <c r="P137" s="96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</row>
    <row r="138" spans="2:41" s="90" customFormat="1" ht="33.75" customHeight="1" x14ac:dyDescent="0.5">
      <c r="B138" s="125">
        <v>42958</v>
      </c>
      <c r="C138" s="126" t="s">
        <v>49</v>
      </c>
      <c r="D138" s="116">
        <v>42958</v>
      </c>
      <c r="E138" s="117" t="s">
        <v>20</v>
      </c>
      <c r="F138" s="112" t="s">
        <v>55</v>
      </c>
      <c r="G138" s="112">
        <v>0</v>
      </c>
      <c r="H138" s="112">
        <v>1</v>
      </c>
      <c r="I138" s="112">
        <v>1</v>
      </c>
      <c r="J138" s="106">
        <f t="shared" si="81"/>
        <v>0</v>
      </c>
      <c r="K138" s="118">
        <v>6585</v>
      </c>
      <c r="L138" s="118">
        <f t="shared" si="82"/>
        <v>0</v>
      </c>
      <c r="M138" s="107">
        <f t="shared" si="83"/>
        <v>0</v>
      </c>
      <c r="N138" s="107">
        <f t="shared" si="84"/>
        <v>0</v>
      </c>
      <c r="O138" s="96"/>
      <c r="P138" s="96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</row>
    <row r="139" spans="2:41" s="90" customFormat="1" ht="33.75" customHeight="1" x14ac:dyDescent="0.5">
      <c r="B139" s="127">
        <v>44550</v>
      </c>
      <c r="C139" s="126" t="s">
        <v>193</v>
      </c>
      <c r="D139" s="129">
        <v>44788</v>
      </c>
      <c r="E139" s="130" t="s">
        <v>438</v>
      </c>
      <c r="F139" s="131" t="s">
        <v>55</v>
      </c>
      <c r="G139" s="131">
        <v>0</v>
      </c>
      <c r="H139" s="131">
        <v>1</v>
      </c>
      <c r="I139" s="131">
        <v>1</v>
      </c>
      <c r="J139" s="131">
        <f t="shared" ref="J139" si="85">H139-I139</f>
        <v>0</v>
      </c>
      <c r="K139" s="131">
        <v>4866.78</v>
      </c>
      <c r="L139" s="118">
        <f t="shared" ref="L139" si="86">J139*K139</f>
        <v>0</v>
      </c>
      <c r="M139" s="118">
        <f t="shared" ref="M139" si="87">L139*18%</f>
        <v>0</v>
      </c>
      <c r="N139" s="118">
        <f t="shared" ref="N139" si="88">L139+M139</f>
        <v>0</v>
      </c>
      <c r="O139" s="96"/>
      <c r="P139" s="96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</row>
    <row r="140" spans="2:41" s="90" customFormat="1" x14ac:dyDescent="0.5">
      <c r="B140" s="127">
        <v>44550</v>
      </c>
      <c r="C140" s="126" t="s">
        <v>193</v>
      </c>
      <c r="D140" s="129">
        <v>44788</v>
      </c>
      <c r="E140" s="130" t="s">
        <v>439</v>
      </c>
      <c r="F140" s="131" t="s">
        <v>55</v>
      </c>
      <c r="G140" s="131">
        <v>0</v>
      </c>
      <c r="H140" s="131">
        <v>1</v>
      </c>
      <c r="I140" s="131">
        <v>1</v>
      </c>
      <c r="J140" s="131">
        <f t="shared" si="81"/>
        <v>0</v>
      </c>
      <c r="K140" s="131">
        <v>18001.919999999998</v>
      </c>
      <c r="L140" s="118">
        <f t="shared" si="82"/>
        <v>0</v>
      </c>
      <c r="M140" s="118">
        <f t="shared" si="83"/>
        <v>0</v>
      </c>
      <c r="N140" s="118">
        <f t="shared" si="84"/>
        <v>0</v>
      </c>
      <c r="O140" s="96"/>
      <c r="P140" s="96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7"/>
      <c r="AO140" s="77"/>
    </row>
    <row r="141" spans="2:41" s="90" customFormat="1" x14ac:dyDescent="0.5">
      <c r="B141" s="125">
        <v>44788</v>
      </c>
      <c r="C141" s="126" t="s">
        <v>193</v>
      </c>
      <c r="D141" s="129">
        <v>44788</v>
      </c>
      <c r="E141" s="130" t="s">
        <v>309</v>
      </c>
      <c r="F141" s="131" t="s">
        <v>55</v>
      </c>
      <c r="G141" s="131">
        <v>0</v>
      </c>
      <c r="H141" s="131">
        <v>1</v>
      </c>
      <c r="I141" s="131">
        <v>1</v>
      </c>
      <c r="J141" s="131">
        <f t="shared" si="81"/>
        <v>0</v>
      </c>
      <c r="K141" s="131">
        <v>9409.5300000000007</v>
      </c>
      <c r="L141" s="118">
        <f t="shared" si="82"/>
        <v>0</v>
      </c>
      <c r="M141" s="118">
        <f t="shared" si="83"/>
        <v>0</v>
      </c>
      <c r="N141" s="118">
        <f t="shared" si="84"/>
        <v>0</v>
      </c>
      <c r="O141" s="96"/>
      <c r="P141" s="96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</row>
    <row r="142" spans="2:41" s="90" customFormat="1" x14ac:dyDescent="0.5">
      <c r="B142" s="127">
        <v>44550</v>
      </c>
      <c r="C142" s="126" t="s">
        <v>193</v>
      </c>
      <c r="D142" s="129">
        <v>44788</v>
      </c>
      <c r="E142" s="130" t="s">
        <v>424</v>
      </c>
      <c r="F142" s="131" t="s">
        <v>55</v>
      </c>
      <c r="G142" s="131">
        <v>0</v>
      </c>
      <c r="H142" s="131">
        <v>1</v>
      </c>
      <c r="I142" s="131">
        <v>1</v>
      </c>
      <c r="J142" s="131">
        <f t="shared" si="43"/>
        <v>0</v>
      </c>
      <c r="K142" s="131">
        <v>1355.93</v>
      </c>
      <c r="L142" s="118">
        <f t="shared" si="44"/>
        <v>0</v>
      </c>
      <c r="M142" s="118">
        <f t="shared" si="45"/>
        <v>0</v>
      </c>
      <c r="N142" s="118">
        <f t="shared" si="46"/>
        <v>0</v>
      </c>
      <c r="O142" s="96"/>
      <c r="P142" s="96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</row>
    <row r="143" spans="2:41" ht="36.75" customHeight="1" x14ac:dyDescent="0.5">
      <c r="B143" s="181"/>
      <c r="C143" s="182"/>
      <c r="D143" s="183"/>
      <c r="E143" s="223" t="s">
        <v>291</v>
      </c>
      <c r="F143" s="181"/>
      <c r="G143" s="181"/>
      <c r="H143" s="181"/>
      <c r="I143" s="181"/>
      <c r="J143" s="181"/>
      <c r="K143" s="184"/>
      <c r="L143" s="184"/>
      <c r="M143" s="184"/>
      <c r="N143" s="184"/>
    </row>
    <row r="144" spans="2:41" ht="27.75" customHeight="1" x14ac:dyDescent="0.5">
      <c r="B144" s="125">
        <v>44550</v>
      </c>
      <c r="C144" s="126" t="s">
        <v>83</v>
      </c>
      <c r="D144" s="170">
        <v>44550</v>
      </c>
      <c r="E144" s="185" t="s">
        <v>318</v>
      </c>
      <c r="F144" s="112" t="s">
        <v>55</v>
      </c>
      <c r="G144" s="112">
        <v>2</v>
      </c>
      <c r="H144" s="152">
        <v>12</v>
      </c>
      <c r="I144" s="152">
        <v>8</v>
      </c>
      <c r="J144" s="112">
        <f t="shared" ref="J144:J147" si="89">H144-I144</f>
        <v>4</v>
      </c>
      <c r="K144" s="153">
        <v>5194.0200000000004</v>
      </c>
      <c r="L144" s="118">
        <f>J144*K144</f>
        <v>20776.080000000002</v>
      </c>
      <c r="M144" s="118">
        <f t="shared" ref="M144:M152" si="90">L144*18%</f>
        <v>3739.6944000000003</v>
      </c>
      <c r="N144" s="118">
        <f t="shared" ref="N144:N152" si="91">L144+M144</f>
        <v>24515.774400000002</v>
      </c>
    </row>
    <row r="145" spans="2:14" ht="25.5" customHeight="1" x14ac:dyDescent="0.5">
      <c r="B145" s="125">
        <v>44550</v>
      </c>
      <c r="C145" s="126" t="s">
        <v>84</v>
      </c>
      <c r="D145" s="170">
        <v>44550</v>
      </c>
      <c r="E145" s="185" t="s">
        <v>319</v>
      </c>
      <c r="F145" s="112" t="s">
        <v>55</v>
      </c>
      <c r="G145" s="112">
        <v>2</v>
      </c>
      <c r="H145" s="152">
        <v>12</v>
      </c>
      <c r="I145" s="152">
        <v>9</v>
      </c>
      <c r="J145" s="112">
        <f t="shared" si="89"/>
        <v>3</v>
      </c>
      <c r="K145" s="153">
        <v>5194.0200000000004</v>
      </c>
      <c r="L145" s="118">
        <f>J145*K145</f>
        <v>15582.060000000001</v>
      </c>
      <c r="M145" s="118">
        <f t="shared" si="90"/>
        <v>2804.7708000000002</v>
      </c>
      <c r="N145" s="118">
        <f t="shared" si="91"/>
        <v>18386.830800000003</v>
      </c>
    </row>
    <row r="146" spans="2:14" ht="30" customHeight="1" x14ac:dyDescent="0.5">
      <c r="B146" s="125">
        <v>44550</v>
      </c>
      <c r="C146" s="126" t="s">
        <v>85</v>
      </c>
      <c r="D146" s="170">
        <v>44550</v>
      </c>
      <c r="E146" s="185" t="s">
        <v>320</v>
      </c>
      <c r="F146" s="112" t="s">
        <v>55</v>
      </c>
      <c r="G146" s="112">
        <v>3</v>
      </c>
      <c r="H146" s="152">
        <v>12</v>
      </c>
      <c r="I146" s="152">
        <v>8</v>
      </c>
      <c r="J146" s="112">
        <f t="shared" si="89"/>
        <v>4</v>
      </c>
      <c r="K146" s="153">
        <v>5194.0200000000004</v>
      </c>
      <c r="L146" s="118">
        <f>J146*K146</f>
        <v>20776.080000000002</v>
      </c>
      <c r="M146" s="118">
        <f t="shared" si="90"/>
        <v>3739.6944000000003</v>
      </c>
      <c r="N146" s="118">
        <f t="shared" si="91"/>
        <v>24515.774400000002</v>
      </c>
    </row>
    <row r="147" spans="2:14" ht="23.25" customHeight="1" x14ac:dyDescent="0.5">
      <c r="B147" s="125">
        <v>44550</v>
      </c>
      <c r="C147" s="126" t="s">
        <v>87</v>
      </c>
      <c r="D147" s="170">
        <v>44550</v>
      </c>
      <c r="E147" s="185" t="s">
        <v>371</v>
      </c>
      <c r="F147" s="112" t="s">
        <v>55</v>
      </c>
      <c r="G147" s="112">
        <v>1</v>
      </c>
      <c r="H147" s="152">
        <v>10</v>
      </c>
      <c r="I147" s="152">
        <v>6</v>
      </c>
      <c r="J147" s="112">
        <f t="shared" si="89"/>
        <v>4</v>
      </c>
      <c r="K147" s="153">
        <v>4206.6099999999997</v>
      </c>
      <c r="L147" s="118">
        <f>J147*K147</f>
        <v>16826.439999999999</v>
      </c>
      <c r="M147" s="118">
        <f t="shared" si="90"/>
        <v>3028.7591999999995</v>
      </c>
      <c r="N147" s="118">
        <f t="shared" si="91"/>
        <v>19855.199199999999</v>
      </c>
    </row>
    <row r="148" spans="2:14" ht="11.25" customHeight="1" x14ac:dyDescent="0.5">
      <c r="B148" s="125"/>
      <c r="C148" s="126"/>
      <c r="D148" s="170"/>
      <c r="E148" s="185"/>
      <c r="F148" s="112"/>
      <c r="G148" s="112"/>
      <c r="H148" s="152"/>
      <c r="I148" s="152"/>
      <c r="J148" s="112"/>
      <c r="K148" s="153"/>
      <c r="L148" s="118"/>
      <c r="M148" s="118"/>
      <c r="N148" s="118"/>
    </row>
    <row r="149" spans="2:14" ht="30" customHeight="1" x14ac:dyDescent="0.5">
      <c r="B149" s="125">
        <v>44550</v>
      </c>
      <c r="C149" s="126" t="s">
        <v>89</v>
      </c>
      <c r="D149" s="170">
        <v>44550</v>
      </c>
      <c r="E149" s="185" t="s">
        <v>436</v>
      </c>
      <c r="F149" s="144" t="s">
        <v>55</v>
      </c>
      <c r="G149" s="144">
        <v>0</v>
      </c>
      <c r="H149" s="131">
        <v>0</v>
      </c>
      <c r="I149" s="131">
        <v>0</v>
      </c>
      <c r="J149" s="112">
        <f t="shared" ref="J149:J152" si="92">H149-I149</f>
        <v>0</v>
      </c>
      <c r="K149" s="132">
        <v>1962.92</v>
      </c>
      <c r="L149" s="145">
        <f>K149*J149</f>
        <v>0</v>
      </c>
      <c r="M149" s="145">
        <f t="shared" si="90"/>
        <v>0</v>
      </c>
      <c r="N149" s="145">
        <f t="shared" si="91"/>
        <v>0</v>
      </c>
    </row>
    <row r="150" spans="2:14" ht="26.25" customHeight="1" x14ac:dyDescent="0.5">
      <c r="B150" s="125">
        <v>44550</v>
      </c>
      <c r="C150" s="126" t="s">
        <v>89</v>
      </c>
      <c r="D150" s="170">
        <v>44550</v>
      </c>
      <c r="E150" s="185" t="s">
        <v>292</v>
      </c>
      <c r="F150" s="112" t="s">
        <v>55</v>
      </c>
      <c r="G150" s="112">
        <v>0</v>
      </c>
      <c r="H150" s="152">
        <v>0</v>
      </c>
      <c r="I150" s="152">
        <v>0</v>
      </c>
      <c r="J150" s="112">
        <f t="shared" si="92"/>
        <v>0</v>
      </c>
      <c r="K150" s="153">
        <v>1904.04</v>
      </c>
      <c r="L150" s="118">
        <f>J150*K150</f>
        <v>0</v>
      </c>
      <c r="M150" s="118">
        <f t="shared" si="90"/>
        <v>0</v>
      </c>
      <c r="N150" s="118">
        <f t="shared" si="91"/>
        <v>0</v>
      </c>
    </row>
    <row r="151" spans="2:14" ht="28.5" customHeight="1" x14ac:dyDescent="0.5">
      <c r="B151" s="125">
        <v>44550</v>
      </c>
      <c r="C151" s="126" t="s">
        <v>90</v>
      </c>
      <c r="D151" s="170">
        <v>44550</v>
      </c>
      <c r="E151" s="185" t="s">
        <v>293</v>
      </c>
      <c r="F151" s="112" t="s">
        <v>55</v>
      </c>
      <c r="G151" s="112">
        <v>0</v>
      </c>
      <c r="H151" s="152">
        <v>0</v>
      </c>
      <c r="I151" s="152">
        <v>0</v>
      </c>
      <c r="J151" s="112">
        <f t="shared" si="92"/>
        <v>0</v>
      </c>
      <c r="K151" s="153">
        <v>1962.92</v>
      </c>
      <c r="L151" s="118">
        <f>J151*K151</f>
        <v>0</v>
      </c>
      <c r="M151" s="118">
        <f t="shared" si="90"/>
        <v>0</v>
      </c>
      <c r="N151" s="118">
        <f t="shared" si="91"/>
        <v>0</v>
      </c>
    </row>
    <row r="152" spans="2:14" ht="26.25" customHeight="1" x14ac:dyDescent="0.5">
      <c r="B152" s="125">
        <v>44550</v>
      </c>
      <c r="C152" s="126" t="s">
        <v>91</v>
      </c>
      <c r="D152" s="170">
        <v>44550</v>
      </c>
      <c r="E152" s="185" t="s">
        <v>294</v>
      </c>
      <c r="F152" s="112" t="s">
        <v>55</v>
      </c>
      <c r="G152" s="112">
        <v>0</v>
      </c>
      <c r="H152" s="152">
        <v>0</v>
      </c>
      <c r="I152" s="152">
        <v>0</v>
      </c>
      <c r="J152" s="112">
        <f t="shared" si="92"/>
        <v>0</v>
      </c>
      <c r="K152" s="153">
        <v>3825.02</v>
      </c>
      <c r="L152" s="118">
        <f>J152*K152</f>
        <v>0</v>
      </c>
      <c r="M152" s="118">
        <f t="shared" si="90"/>
        <v>0</v>
      </c>
      <c r="N152" s="118">
        <f t="shared" si="91"/>
        <v>0</v>
      </c>
    </row>
    <row r="153" spans="2:14" ht="11.25" customHeight="1" x14ac:dyDescent="0.5">
      <c r="B153" s="144"/>
      <c r="C153" s="140"/>
      <c r="D153" s="231"/>
      <c r="E153" s="191"/>
      <c r="F153" s="144"/>
      <c r="G153" s="144"/>
      <c r="H153" s="144"/>
      <c r="I153" s="144"/>
      <c r="J153" s="144"/>
      <c r="K153" s="145"/>
      <c r="L153" s="145"/>
      <c r="M153" s="145"/>
      <c r="N153" s="145"/>
    </row>
    <row r="154" spans="2:14" ht="30" customHeight="1" x14ac:dyDescent="0.5">
      <c r="B154" s="125">
        <v>44550</v>
      </c>
      <c r="C154" s="126" t="s">
        <v>87</v>
      </c>
      <c r="D154" s="170">
        <v>44550</v>
      </c>
      <c r="E154" s="187" t="s">
        <v>321</v>
      </c>
      <c r="F154" s="112" t="s">
        <v>55</v>
      </c>
      <c r="G154" s="112">
        <v>2</v>
      </c>
      <c r="H154" s="152">
        <v>5</v>
      </c>
      <c r="I154" s="152">
        <v>1</v>
      </c>
      <c r="J154" s="152">
        <f t="shared" ref="J154:J162" si="93">H154-I154</f>
        <v>4</v>
      </c>
      <c r="K154" s="153">
        <v>5766.95</v>
      </c>
      <c r="L154" s="118">
        <f>J154*K154</f>
        <v>23067.8</v>
      </c>
      <c r="M154" s="118">
        <f>L154*18%</f>
        <v>4152.2039999999997</v>
      </c>
      <c r="N154" s="118">
        <f>L154+M154</f>
        <v>27220.004000000001</v>
      </c>
    </row>
    <row r="155" spans="2:14" ht="25.5" customHeight="1" x14ac:dyDescent="0.5">
      <c r="B155" s="125">
        <v>44550</v>
      </c>
      <c r="C155" s="126" t="s">
        <v>87</v>
      </c>
      <c r="D155" s="170">
        <v>44550</v>
      </c>
      <c r="E155" s="185" t="s">
        <v>322</v>
      </c>
      <c r="F155" s="144" t="s">
        <v>55</v>
      </c>
      <c r="G155" s="144">
        <v>1</v>
      </c>
      <c r="H155" s="131">
        <v>4</v>
      </c>
      <c r="I155" s="131">
        <v>2</v>
      </c>
      <c r="J155" s="152">
        <f t="shared" si="93"/>
        <v>2</v>
      </c>
      <c r="K155" s="153">
        <v>4943.1000000000004</v>
      </c>
      <c r="L155" s="118">
        <f>J155*K155</f>
        <v>9886.2000000000007</v>
      </c>
      <c r="M155" s="118">
        <f>L155*18%</f>
        <v>1779.5160000000001</v>
      </c>
      <c r="N155" s="118">
        <f>L155+M155</f>
        <v>11665.716</v>
      </c>
    </row>
    <row r="156" spans="2:14" ht="27.75" customHeight="1" x14ac:dyDescent="0.5">
      <c r="B156" s="125">
        <v>44550</v>
      </c>
      <c r="C156" s="126" t="s">
        <v>87</v>
      </c>
      <c r="D156" s="170">
        <v>44550</v>
      </c>
      <c r="E156" s="185" t="s">
        <v>323</v>
      </c>
      <c r="F156" s="112" t="s">
        <v>55</v>
      </c>
      <c r="G156" s="112">
        <v>3</v>
      </c>
      <c r="H156" s="152">
        <v>6</v>
      </c>
      <c r="I156" s="152">
        <v>3</v>
      </c>
      <c r="J156" s="152">
        <f t="shared" si="93"/>
        <v>3</v>
      </c>
      <c r="K156" s="153">
        <v>4943.1000000000004</v>
      </c>
      <c r="L156" s="118">
        <f>J156*K156</f>
        <v>14829.300000000001</v>
      </c>
      <c r="M156" s="118">
        <f>L156*18%</f>
        <v>2669.2739999999999</v>
      </c>
      <c r="N156" s="118">
        <f>L156+M156</f>
        <v>17498.574000000001</v>
      </c>
    </row>
    <row r="157" spans="2:14" ht="25.5" customHeight="1" x14ac:dyDescent="0.5">
      <c r="B157" s="125">
        <v>44550</v>
      </c>
      <c r="C157" s="126" t="s">
        <v>87</v>
      </c>
      <c r="D157" s="170">
        <v>44550</v>
      </c>
      <c r="E157" s="188" t="s">
        <v>324</v>
      </c>
      <c r="F157" s="112" t="s">
        <v>55</v>
      </c>
      <c r="G157" s="112">
        <v>1</v>
      </c>
      <c r="H157" s="152">
        <v>4</v>
      </c>
      <c r="I157" s="152">
        <v>1</v>
      </c>
      <c r="J157" s="152">
        <f t="shared" si="93"/>
        <v>3</v>
      </c>
      <c r="K157" s="153">
        <v>3886.1</v>
      </c>
      <c r="L157" s="118">
        <f>J157*K157</f>
        <v>11658.3</v>
      </c>
      <c r="M157" s="118">
        <f>L157*18%</f>
        <v>2098.4939999999997</v>
      </c>
      <c r="N157" s="118">
        <f>L157+M157</f>
        <v>13756.793999999998</v>
      </c>
    </row>
    <row r="158" spans="2:14" ht="10.5" customHeight="1" x14ac:dyDescent="0.5">
      <c r="B158" s="125"/>
      <c r="C158" s="126"/>
      <c r="D158" s="170"/>
      <c r="E158" s="188"/>
      <c r="F158" s="112"/>
      <c r="G158" s="112"/>
      <c r="H158" s="152"/>
      <c r="I158" s="152"/>
      <c r="J158" s="152"/>
      <c r="K158" s="153"/>
      <c r="L158" s="118"/>
      <c r="M158" s="118"/>
      <c r="N158" s="118"/>
    </row>
    <row r="159" spans="2:14" ht="27" customHeight="1" x14ac:dyDescent="0.5">
      <c r="B159" s="125">
        <v>44550</v>
      </c>
      <c r="C159" s="128" t="s">
        <v>88</v>
      </c>
      <c r="D159" s="170">
        <v>44550</v>
      </c>
      <c r="E159" s="189" t="s">
        <v>295</v>
      </c>
      <c r="F159" s="131" t="str">
        <f>F157</f>
        <v>UNID.</v>
      </c>
      <c r="G159" s="131">
        <v>0</v>
      </c>
      <c r="H159" s="131">
        <v>2</v>
      </c>
      <c r="I159" s="131">
        <v>3</v>
      </c>
      <c r="J159" s="131">
        <f t="shared" si="93"/>
        <v>-1</v>
      </c>
      <c r="K159" s="132">
        <v>3300.39</v>
      </c>
      <c r="L159" s="118">
        <f t="shared" ref="L159:L162" si="94">J159*K159</f>
        <v>-3300.39</v>
      </c>
      <c r="M159" s="118">
        <f t="shared" ref="M159:M162" si="95">L159*18%</f>
        <v>-594.0702</v>
      </c>
      <c r="N159" s="118">
        <f t="shared" ref="N159:N162" si="96">L159+M159</f>
        <v>-3894.4602</v>
      </c>
    </row>
    <row r="160" spans="2:14" ht="26.25" customHeight="1" x14ac:dyDescent="0.5">
      <c r="B160" s="125">
        <v>44550</v>
      </c>
      <c r="C160" s="128" t="s">
        <v>88</v>
      </c>
      <c r="D160" s="170">
        <v>44550</v>
      </c>
      <c r="E160" s="189" t="s">
        <v>296</v>
      </c>
      <c r="F160" s="131" t="str">
        <f>F159</f>
        <v>UNID.</v>
      </c>
      <c r="G160" s="131">
        <v>0</v>
      </c>
      <c r="H160" s="131">
        <v>2</v>
      </c>
      <c r="I160" s="131">
        <v>1</v>
      </c>
      <c r="J160" s="131">
        <f t="shared" si="93"/>
        <v>1</v>
      </c>
      <c r="K160" s="132">
        <v>2503.62</v>
      </c>
      <c r="L160" s="118">
        <f t="shared" si="94"/>
        <v>2503.62</v>
      </c>
      <c r="M160" s="118">
        <f t="shared" si="95"/>
        <v>450.65159999999997</v>
      </c>
      <c r="N160" s="118">
        <f t="shared" si="96"/>
        <v>2954.2716</v>
      </c>
    </row>
    <row r="161" spans="2:14" ht="23.25" customHeight="1" x14ac:dyDescent="0.5">
      <c r="B161" s="125">
        <v>44550</v>
      </c>
      <c r="C161" s="128" t="s">
        <v>297</v>
      </c>
      <c r="D161" s="170">
        <v>44550</v>
      </c>
      <c r="E161" s="189" t="s">
        <v>299</v>
      </c>
      <c r="F161" s="131" t="s">
        <v>55</v>
      </c>
      <c r="G161" s="131">
        <v>0</v>
      </c>
      <c r="H161" s="131">
        <v>2</v>
      </c>
      <c r="I161" s="131">
        <v>1</v>
      </c>
      <c r="J161" s="131">
        <f t="shared" si="93"/>
        <v>1</v>
      </c>
      <c r="K161" s="132">
        <v>2503.62</v>
      </c>
      <c r="L161" s="118">
        <f t="shared" si="94"/>
        <v>2503.62</v>
      </c>
      <c r="M161" s="118">
        <f t="shared" si="95"/>
        <v>450.65159999999997</v>
      </c>
      <c r="N161" s="118">
        <f t="shared" si="96"/>
        <v>2954.2716</v>
      </c>
    </row>
    <row r="162" spans="2:14" ht="25.5" customHeight="1" x14ac:dyDescent="0.5">
      <c r="B162" s="125">
        <v>44550</v>
      </c>
      <c r="C162" s="128" t="s">
        <v>88</v>
      </c>
      <c r="D162" s="170">
        <v>44550</v>
      </c>
      <c r="E162" s="189" t="s">
        <v>298</v>
      </c>
      <c r="F162" s="131" t="str">
        <f>F160</f>
        <v>UNID.</v>
      </c>
      <c r="G162" s="131">
        <v>0</v>
      </c>
      <c r="H162" s="131">
        <v>2</v>
      </c>
      <c r="I162" s="131">
        <v>2</v>
      </c>
      <c r="J162" s="131">
        <f t="shared" si="93"/>
        <v>0</v>
      </c>
      <c r="K162" s="132">
        <v>2503.62</v>
      </c>
      <c r="L162" s="118">
        <f t="shared" si="94"/>
        <v>0</v>
      </c>
      <c r="M162" s="118">
        <f t="shared" si="95"/>
        <v>0</v>
      </c>
      <c r="N162" s="118">
        <f t="shared" si="96"/>
        <v>0</v>
      </c>
    </row>
    <row r="163" spans="2:14" ht="10.5" customHeight="1" x14ac:dyDescent="0.5">
      <c r="B163" s="144"/>
      <c r="C163" s="140"/>
      <c r="D163" s="231"/>
      <c r="E163" s="191"/>
      <c r="F163" s="144"/>
      <c r="G163" s="144"/>
      <c r="H163" s="144"/>
      <c r="I163" s="144"/>
      <c r="J163" s="144"/>
      <c r="K163" s="145"/>
      <c r="L163" s="145"/>
      <c r="M163" s="145"/>
      <c r="N163" s="145"/>
    </row>
    <row r="164" spans="2:14" ht="30" customHeight="1" x14ac:dyDescent="0.5">
      <c r="B164" s="125">
        <v>44550</v>
      </c>
      <c r="C164" s="128" t="s">
        <v>88</v>
      </c>
      <c r="D164" s="170">
        <v>44550</v>
      </c>
      <c r="E164" s="189" t="s">
        <v>325</v>
      </c>
      <c r="F164" s="131" t="str">
        <f>F162</f>
        <v>UNID.</v>
      </c>
      <c r="G164" s="131">
        <v>4</v>
      </c>
      <c r="H164" s="131">
        <v>6</v>
      </c>
      <c r="I164" s="131">
        <v>3</v>
      </c>
      <c r="J164" s="131">
        <f>H164-I164</f>
        <v>3</v>
      </c>
      <c r="K164" s="132">
        <v>3449.03</v>
      </c>
      <c r="L164" s="118">
        <f t="shared" ref="L164:L167" si="97">J164*K164</f>
        <v>10347.09</v>
      </c>
      <c r="M164" s="118">
        <f t="shared" ref="M164:M167" si="98">L164*18%</f>
        <v>1862.4762000000001</v>
      </c>
      <c r="N164" s="118">
        <f t="shared" ref="N164:N167" si="99">L164+M164</f>
        <v>12209.566200000001</v>
      </c>
    </row>
    <row r="165" spans="2:14" ht="27.75" customHeight="1" x14ac:dyDescent="0.5">
      <c r="B165" s="125">
        <v>44550</v>
      </c>
      <c r="C165" s="128" t="s">
        <v>88</v>
      </c>
      <c r="D165" s="170">
        <v>44550</v>
      </c>
      <c r="E165" s="189" t="s">
        <v>326</v>
      </c>
      <c r="F165" s="131" t="str">
        <f>F164</f>
        <v>UNID.</v>
      </c>
      <c r="G165" s="131">
        <v>2</v>
      </c>
      <c r="H165" s="131">
        <v>4</v>
      </c>
      <c r="I165" s="131">
        <v>1</v>
      </c>
      <c r="J165" s="131">
        <f>H165-I165</f>
        <v>3</v>
      </c>
      <c r="K165" s="132">
        <v>3431.9</v>
      </c>
      <c r="L165" s="118">
        <f t="shared" si="97"/>
        <v>10295.700000000001</v>
      </c>
      <c r="M165" s="118">
        <f t="shared" si="98"/>
        <v>1853.2260000000001</v>
      </c>
      <c r="N165" s="118">
        <f t="shared" si="99"/>
        <v>12148.926000000001</v>
      </c>
    </row>
    <row r="166" spans="2:14" ht="31.5" customHeight="1" x14ac:dyDescent="0.5">
      <c r="B166" s="125">
        <v>44550</v>
      </c>
      <c r="C166" s="128" t="s">
        <v>88</v>
      </c>
      <c r="D166" s="170">
        <v>44550</v>
      </c>
      <c r="E166" s="189" t="s">
        <v>327</v>
      </c>
      <c r="F166" s="131" t="s">
        <v>55</v>
      </c>
      <c r="G166" s="131">
        <v>3</v>
      </c>
      <c r="H166" s="131">
        <v>5</v>
      </c>
      <c r="I166" s="131">
        <v>2</v>
      </c>
      <c r="J166" s="131">
        <f>H166-I166</f>
        <v>3</v>
      </c>
      <c r="K166" s="132">
        <v>3326.98</v>
      </c>
      <c r="L166" s="118">
        <f t="shared" si="97"/>
        <v>9980.94</v>
      </c>
      <c r="M166" s="118">
        <f t="shared" si="98"/>
        <v>1796.5692000000001</v>
      </c>
      <c r="N166" s="118">
        <f t="shared" si="99"/>
        <v>11777.5092</v>
      </c>
    </row>
    <row r="167" spans="2:14" ht="30" customHeight="1" x14ac:dyDescent="0.5">
      <c r="B167" s="125">
        <v>44550</v>
      </c>
      <c r="C167" s="128" t="s">
        <v>88</v>
      </c>
      <c r="D167" s="170">
        <v>44550</v>
      </c>
      <c r="E167" s="189" t="s">
        <v>328</v>
      </c>
      <c r="F167" s="131" t="str">
        <f>F165</f>
        <v>UNID.</v>
      </c>
      <c r="G167" s="131">
        <v>5</v>
      </c>
      <c r="H167" s="131">
        <v>6</v>
      </c>
      <c r="I167" s="131">
        <v>3</v>
      </c>
      <c r="J167" s="131">
        <f>H167-I167</f>
        <v>3</v>
      </c>
      <c r="K167" s="132">
        <v>3431.9</v>
      </c>
      <c r="L167" s="118">
        <f t="shared" si="97"/>
        <v>10295.700000000001</v>
      </c>
      <c r="M167" s="118">
        <f t="shared" si="98"/>
        <v>1853.2260000000001</v>
      </c>
      <c r="N167" s="118">
        <f t="shared" si="99"/>
        <v>12148.926000000001</v>
      </c>
    </row>
    <row r="168" spans="2:14" ht="10.5" customHeight="1" x14ac:dyDescent="0.5">
      <c r="B168" s="144"/>
      <c r="C168" s="140"/>
      <c r="D168" s="231"/>
      <c r="E168" s="191"/>
      <c r="F168" s="144"/>
      <c r="G168" s="144"/>
      <c r="H168" s="144"/>
      <c r="I168" s="144"/>
      <c r="J168" s="144"/>
      <c r="K168" s="145"/>
      <c r="L168" s="145"/>
      <c r="M168" s="145"/>
      <c r="N168" s="145"/>
    </row>
    <row r="169" spans="2:14" ht="25.5" customHeight="1" x14ac:dyDescent="0.5">
      <c r="B169" s="125">
        <v>44550</v>
      </c>
      <c r="C169" s="128" t="s">
        <v>88</v>
      </c>
      <c r="D169" s="170">
        <v>44550</v>
      </c>
      <c r="E169" s="189" t="s">
        <v>329</v>
      </c>
      <c r="F169" s="131" t="str">
        <f>F164</f>
        <v>UNID.</v>
      </c>
      <c r="G169" s="131">
        <v>0</v>
      </c>
      <c r="H169" s="131">
        <v>10</v>
      </c>
      <c r="I169" s="131">
        <v>4</v>
      </c>
      <c r="J169" s="131">
        <f t="shared" ref="J169:J172" si="100">H169-I169</f>
        <v>6</v>
      </c>
      <c r="K169" s="132">
        <v>3372.66</v>
      </c>
      <c r="L169" s="118">
        <f t="shared" ref="L169:L172" si="101">J169*K169</f>
        <v>20235.96</v>
      </c>
      <c r="M169" s="118">
        <f t="shared" ref="M169:M172" si="102">L169*18%</f>
        <v>3642.4727999999996</v>
      </c>
      <c r="N169" s="118">
        <f t="shared" ref="N169:N172" si="103">L169+M169</f>
        <v>23878.432799999999</v>
      </c>
    </row>
    <row r="170" spans="2:14" ht="28.5" customHeight="1" x14ac:dyDescent="0.5">
      <c r="B170" s="125">
        <v>44550</v>
      </c>
      <c r="C170" s="128" t="s">
        <v>88</v>
      </c>
      <c r="D170" s="170">
        <v>44550</v>
      </c>
      <c r="E170" s="189" t="s">
        <v>330</v>
      </c>
      <c r="F170" s="131" t="str">
        <f>F169</f>
        <v>UNID.</v>
      </c>
      <c r="G170" s="131">
        <v>1</v>
      </c>
      <c r="H170" s="131">
        <v>11</v>
      </c>
      <c r="I170" s="131">
        <v>4</v>
      </c>
      <c r="J170" s="131">
        <f t="shared" si="100"/>
        <v>7</v>
      </c>
      <c r="K170" s="132">
        <v>3372.66</v>
      </c>
      <c r="L170" s="118">
        <f t="shared" si="101"/>
        <v>23608.62</v>
      </c>
      <c r="M170" s="118">
        <f t="shared" si="102"/>
        <v>4249.5515999999998</v>
      </c>
      <c r="N170" s="118">
        <f t="shared" si="103"/>
        <v>27858.171599999998</v>
      </c>
    </row>
    <row r="171" spans="2:14" ht="30" customHeight="1" x14ac:dyDescent="0.5">
      <c r="B171" s="125">
        <v>44550</v>
      </c>
      <c r="C171" s="128" t="s">
        <v>88</v>
      </c>
      <c r="D171" s="170">
        <v>44550</v>
      </c>
      <c r="E171" s="189" t="s">
        <v>331</v>
      </c>
      <c r="F171" s="131" t="str">
        <f>F170</f>
        <v>UNID.</v>
      </c>
      <c r="G171" s="131">
        <v>0</v>
      </c>
      <c r="H171" s="131">
        <v>10</v>
      </c>
      <c r="I171" s="131">
        <v>3</v>
      </c>
      <c r="J171" s="131">
        <f t="shared" si="100"/>
        <v>7</v>
      </c>
      <c r="K171" s="132">
        <v>3372.66</v>
      </c>
      <c r="L171" s="118">
        <f t="shared" si="101"/>
        <v>23608.62</v>
      </c>
      <c r="M171" s="118">
        <f t="shared" si="102"/>
        <v>4249.5515999999998</v>
      </c>
      <c r="N171" s="118">
        <f t="shared" si="103"/>
        <v>27858.171599999998</v>
      </c>
    </row>
    <row r="172" spans="2:14" ht="26.25" customHeight="1" x14ac:dyDescent="0.5">
      <c r="B172" s="125">
        <v>44550</v>
      </c>
      <c r="C172" s="128" t="s">
        <v>88</v>
      </c>
      <c r="D172" s="170">
        <v>44550</v>
      </c>
      <c r="E172" s="189" t="s">
        <v>332</v>
      </c>
      <c r="F172" s="131" t="str">
        <f>F171</f>
        <v>UNID.</v>
      </c>
      <c r="G172" s="131">
        <v>0</v>
      </c>
      <c r="H172" s="131">
        <v>10</v>
      </c>
      <c r="I172" s="131">
        <v>3</v>
      </c>
      <c r="J172" s="131">
        <f t="shared" si="100"/>
        <v>7</v>
      </c>
      <c r="K172" s="132">
        <v>3048.59</v>
      </c>
      <c r="L172" s="118">
        <f t="shared" si="101"/>
        <v>21340.13</v>
      </c>
      <c r="M172" s="118">
        <f t="shared" si="102"/>
        <v>3841.2233999999999</v>
      </c>
      <c r="N172" s="118">
        <f t="shared" si="103"/>
        <v>25181.3534</v>
      </c>
    </row>
    <row r="173" spans="2:14" ht="10.5" customHeight="1" x14ac:dyDescent="0.5">
      <c r="B173" s="125"/>
      <c r="C173" s="128"/>
      <c r="D173" s="170"/>
      <c r="E173" s="189"/>
      <c r="F173" s="131"/>
      <c r="G173" s="131"/>
      <c r="H173" s="131"/>
      <c r="I173" s="131"/>
      <c r="J173" s="131"/>
      <c r="K173" s="132"/>
      <c r="L173" s="118"/>
      <c r="M173" s="118"/>
      <c r="N173" s="118"/>
    </row>
    <row r="174" spans="2:14" ht="30" customHeight="1" x14ac:dyDescent="0.5">
      <c r="B174" s="125">
        <v>44423</v>
      </c>
      <c r="C174" s="128" t="s">
        <v>88</v>
      </c>
      <c r="D174" s="170">
        <v>44423</v>
      </c>
      <c r="E174" s="190" t="s">
        <v>419</v>
      </c>
      <c r="F174" s="131" t="s">
        <v>55</v>
      </c>
      <c r="G174" s="131">
        <v>0</v>
      </c>
      <c r="H174" s="131">
        <v>6</v>
      </c>
      <c r="I174" s="131">
        <v>4</v>
      </c>
      <c r="J174" s="131">
        <f>H174-I174</f>
        <v>2</v>
      </c>
      <c r="K174" s="132">
        <v>4237.29</v>
      </c>
      <c r="L174" s="118">
        <f t="shared" ref="L174" si="104">J174*K174</f>
        <v>8474.58</v>
      </c>
      <c r="M174" s="118">
        <f t="shared" ref="M174" si="105">L174*18%</f>
        <v>1525.4243999999999</v>
      </c>
      <c r="N174" s="118">
        <f t="shared" ref="N174" si="106">L174+M174</f>
        <v>10000.0044</v>
      </c>
    </row>
    <row r="175" spans="2:14" ht="11.25" customHeight="1" x14ac:dyDescent="0.5">
      <c r="B175" s="144"/>
      <c r="C175" s="140"/>
      <c r="D175" s="231"/>
      <c r="E175" s="191"/>
      <c r="F175" s="144"/>
      <c r="G175" s="144"/>
      <c r="H175" s="144"/>
      <c r="I175" s="144"/>
      <c r="J175" s="144"/>
      <c r="K175" s="145"/>
      <c r="L175" s="145"/>
      <c r="M175" s="145"/>
      <c r="N175" s="145"/>
    </row>
    <row r="176" spans="2:14" ht="29.25" customHeight="1" x14ac:dyDescent="0.5">
      <c r="B176" s="125">
        <v>44550</v>
      </c>
      <c r="C176" s="128" t="s">
        <v>88</v>
      </c>
      <c r="D176" s="170">
        <v>44550</v>
      </c>
      <c r="E176" s="189" t="s">
        <v>300</v>
      </c>
      <c r="F176" s="131" t="s">
        <v>55</v>
      </c>
      <c r="G176" s="131">
        <v>0</v>
      </c>
      <c r="H176" s="131">
        <v>6</v>
      </c>
      <c r="I176" s="131">
        <v>5</v>
      </c>
      <c r="J176" s="131">
        <f>H176-I176</f>
        <v>1</v>
      </c>
      <c r="K176" s="132">
        <v>4349.84</v>
      </c>
      <c r="L176" s="118">
        <f t="shared" ref="L176:L178" si="107">J176*K176</f>
        <v>4349.84</v>
      </c>
      <c r="M176" s="118">
        <f t="shared" ref="M176:M178" si="108">L176*18%</f>
        <v>782.97119999999995</v>
      </c>
      <c r="N176" s="118">
        <f t="shared" ref="N176:N178" si="109">L176+M176</f>
        <v>5132.8112000000001</v>
      </c>
    </row>
    <row r="177" spans="2:34" ht="29.25" customHeight="1" x14ac:dyDescent="0.5">
      <c r="B177" s="125">
        <v>44550</v>
      </c>
      <c r="C177" s="128" t="s">
        <v>88</v>
      </c>
      <c r="D177" s="170">
        <v>44550</v>
      </c>
      <c r="E177" s="187" t="s">
        <v>301</v>
      </c>
      <c r="F177" s="144" t="s">
        <v>55</v>
      </c>
      <c r="G177" s="144">
        <v>0</v>
      </c>
      <c r="H177" s="131">
        <v>6</v>
      </c>
      <c r="I177" s="131">
        <v>4</v>
      </c>
      <c r="J177" s="131">
        <f>H177-I177</f>
        <v>2</v>
      </c>
      <c r="K177" s="132">
        <v>4284.17</v>
      </c>
      <c r="L177" s="118">
        <f t="shared" si="107"/>
        <v>8568.34</v>
      </c>
      <c r="M177" s="118">
        <f t="shared" si="108"/>
        <v>1542.3011999999999</v>
      </c>
      <c r="N177" s="118">
        <f t="shared" si="109"/>
        <v>10110.6412</v>
      </c>
    </row>
    <row r="178" spans="2:34" ht="30" customHeight="1" x14ac:dyDescent="0.5">
      <c r="B178" s="125">
        <v>44550</v>
      </c>
      <c r="C178" s="128" t="s">
        <v>88</v>
      </c>
      <c r="D178" s="170">
        <v>44550</v>
      </c>
      <c r="E178" s="189" t="s">
        <v>302</v>
      </c>
      <c r="F178" s="131" t="s">
        <v>55</v>
      </c>
      <c r="G178" s="131">
        <v>0</v>
      </c>
      <c r="H178" s="131">
        <v>6</v>
      </c>
      <c r="I178" s="131">
        <v>6</v>
      </c>
      <c r="J178" s="131">
        <f>H178-I178</f>
        <v>0</v>
      </c>
      <c r="K178" s="132">
        <v>4349.84</v>
      </c>
      <c r="L178" s="118">
        <f t="shared" si="107"/>
        <v>0</v>
      </c>
      <c r="M178" s="118">
        <f t="shared" si="108"/>
        <v>0</v>
      </c>
      <c r="N178" s="118">
        <f t="shared" si="109"/>
        <v>0</v>
      </c>
    </row>
    <row r="179" spans="2:34" ht="30" customHeight="1" x14ac:dyDescent="0.5">
      <c r="B179" s="125">
        <v>44550</v>
      </c>
      <c r="C179" s="128" t="s">
        <v>88</v>
      </c>
      <c r="D179" s="170">
        <v>44550</v>
      </c>
      <c r="E179" s="189" t="s">
        <v>303</v>
      </c>
      <c r="F179" s="131" t="s">
        <v>257</v>
      </c>
      <c r="G179" s="131">
        <v>0</v>
      </c>
      <c r="H179" s="131">
        <v>6</v>
      </c>
      <c r="I179" s="131">
        <v>6</v>
      </c>
      <c r="J179" s="131">
        <f t="shared" ref="J179" si="110">+H179-I179</f>
        <v>0</v>
      </c>
      <c r="K179" s="132">
        <v>4733.1400000000003</v>
      </c>
      <c r="L179" s="118">
        <f>J179*K179</f>
        <v>0</v>
      </c>
      <c r="M179" s="118">
        <f>L179*18%</f>
        <v>0</v>
      </c>
      <c r="N179" s="118">
        <f>L179+M179</f>
        <v>0</v>
      </c>
    </row>
    <row r="180" spans="2:34" ht="11.25" customHeight="1" x14ac:dyDescent="0.5">
      <c r="B180" s="232"/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</row>
    <row r="181" spans="2:34" x14ac:dyDescent="0.5">
      <c r="B181" s="125">
        <v>44550</v>
      </c>
      <c r="C181" s="126" t="s">
        <v>336</v>
      </c>
      <c r="D181" s="116">
        <v>43217</v>
      </c>
      <c r="E181" s="186" t="s">
        <v>337</v>
      </c>
      <c r="F181" s="112" t="s">
        <v>55</v>
      </c>
      <c r="G181" s="112">
        <v>1</v>
      </c>
      <c r="H181" s="112">
        <v>0</v>
      </c>
      <c r="I181" s="112">
        <v>0</v>
      </c>
      <c r="J181" s="131">
        <f t="shared" ref="J181:J184" si="111">+H181-I181</f>
        <v>0</v>
      </c>
      <c r="K181" s="132">
        <v>3449.03</v>
      </c>
      <c r="L181" s="118">
        <f t="shared" ref="L181:L184" si="112">J181*K181</f>
        <v>0</v>
      </c>
      <c r="M181" s="118">
        <f t="shared" ref="M181:M184" si="113">L181*18%</f>
        <v>0</v>
      </c>
      <c r="N181" s="118">
        <f t="shared" ref="N181:N184" si="114">L181+M181</f>
        <v>0</v>
      </c>
    </row>
    <row r="182" spans="2:34" s="90" customFormat="1" x14ac:dyDescent="0.5">
      <c r="B182" s="125">
        <v>44550</v>
      </c>
      <c r="C182" s="140" t="s">
        <v>336</v>
      </c>
      <c r="D182" s="116">
        <v>43217</v>
      </c>
      <c r="E182" s="186" t="s">
        <v>339</v>
      </c>
      <c r="F182" s="112" t="s">
        <v>55</v>
      </c>
      <c r="G182" s="112">
        <v>0</v>
      </c>
      <c r="H182" s="144">
        <v>0</v>
      </c>
      <c r="I182" s="144">
        <v>0</v>
      </c>
      <c r="J182" s="131">
        <f t="shared" si="111"/>
        <v>0</v>
      </c>
      <c r="K182" s="132">
        <v>3449.03</v>
      </c>
      <c r="L182" s="118">
        <f t="shared" si="112"/>
        <v>0</v>
      </c>
      <c r="M182" s="118">
        <f t="shared" si="113"/>
        <v>0</v>
      </c>
      <c r="N182" s="118">
        <f t="shared" si="114"/>
        <v>0</v>
      </c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</row>
    <row r="183" spans="2:34" x14ac:dyDescent="0.5">
      <c r="B183" s="125">
        <v>44550</v>
      </c>
      <c r="C183" s="126" t="s">
        <v>336</v>
      </c>
      <c r="D183" s="116">
        <v>43217</v>
      </c>
      <c r="E183" s="186" t="s">
        <v>340</v>
      </c>
      <c r="F183" s="112" t="s">
        <v>55</v>
      </c>
      <c r="G183" s="112">
        <v>0</v>
      </c>
      <c r="H183" s="112">
        <v>0</v>
      </c>
      <c r="I183" s="112">
        <v>0</v>
      </c>
      <c r="J183" s="131">
        <f t="shared" si="111"/>
        <v>0</v>
      </c>
      <c r="K183" s="132">
        <v>3449.03</v>
      </c>
      <c r="L183" s="118">
        <f t="shared" si="112"/>
        <v>0</v>
      </c>
      <c r="M183" s="118">
        <f t="shared" si="113"/>
        <v>0</v>
      </c>
      <c r="N183" s="118">
        <f t="shared" si="114"/>
        <v>0</v>
      </c>
    </row>
    <row r="184" spans="2:34" x14ac:dyDescent="0.5">
      <c r="B184" s="125">
        <v>44550</v>
      </c>
      <c r="C184" s="126" t="s">
        <v>336</v>
      </c>
      <c r="D184" s="116">
        <v>43217</v>
      </c>
      <c r="E184" s="186" t="s">
        <v>338</v>
      </c>
      <c r="F184" s="112" t="s">
        <v>55</v>
      </c>
      <c r="G184" s="112">
        <v>0</v>
      </c>
      <c r="H184" s="112">
        <v>0</v>
      </c>
      <c r="I184" s="112">
        <v>0</v>
      </c>
      <c r="J184" s="131">
        <f t="shared" si="111"/>
        <v>0</v>
      </c>
      <c r="K184" s="132">
        <v>3449.03</v>
      </c>
      <c r="L184" s="118">
        <f t="shared" si="112"/>
        <v>0</v>
      </c>
      <c r="M184" s="118">
        <f t="shared" si="113"/>
        <v>0</v>
      </c>
      <c r="N184" s="118">
        <f t="shared" si="114"/>
        <v>0</v>
      </c>
    </row>
    <row r="185" spans="2:34" ht="11.25" customHeight="1" x14ac:dyDescent="0.5">
      <c r="B185" s="125"/>
      <c r="C185" s="126"/>
      <c r="D185" s="116"/>
      <c r="E185" s="186"/>
      <c r="F185" s="112"/>
      <c r="G185" s="112"/>
      <c r="H185" s="112"/>
      <c r="I185" s="112"/>
      <c r="J185" s="131"/>
      <c r="K185" s="132"/>
      <c r="L185" s="118"/>
      <c r="M185" s="118"/>
      <c r="N185" s="118"/>
    </row>
    <row r="186" spans="2:34" x14ac:dyDescent="0.5">
      <c r="B186" s="125">
        <v>44550</v>
      </c>
      <c r="C186" s="128" t="s">
        <v>88</v>
      </c>
      <c r="D186" s="116">
        <v>43217</v>
      </c>
      <c r="E186" s="191" t="s">
        <v>341</v>
      </c>
      <c r="F186" s="112" t="s">
        <v>55</v>
      </c>
      <c r="G186" s="112">
        <v>0</v>
      </c>
      <c r="H186" s="112">
        <v>0</v>
      </c>
      <c r="I186" s="112">
        <v>0</v>
      </c>
      <c r="J186" s="131">
        <f t="shared" ref="J186:J188" si="115">+H186-I186</f>
        <v>0</v>
      </c>
      <c r="K186" s="132">
        <v>3449.03</v>
      </c>
      <c r="L186" s="118">
        <f t="shared" ref="L186:L188" si="116">J186*K186</f>
        <v>0</v>
      </c>
      <c r="M186" s="118">
        <f t="shared" ref="M186:M188" si="117">L186*18%</f>
        <v>0</v>
      </c>
      <c r="N186" s="118">
        <f t="shared" ref="N186:N188" si="118">L186+M186</f>
        <v>0</v>
      </c>
    </row>
    <row r="187" spans="2:34" x14ac:dyDescent="0.5">
      <c r="B187" s="125">
        <v>44550</v>
      </c>
      <c r="C187" s="128" t="s">
        <v>88</v>
      </c>
      <c r="D187" s="116">
        <v>43217</v>
      </c>
      <c r="E187" s="191" t="s">
        <v>342</v>
      </c>
      <c r="F187" s="112" t="s">
        <v>55</v>
      </c>
      <c r="G187" s="112">
        <v>0</v>
      </c>
      <c r="H187" s="144">
        <v>0</v>
      </c>
      <c r="I187" s="144">
        <v>0</v>
      </c>
      <c r="J187" s="131">
        <f t="shared" si="115"/>
        <v>0</v>
      </c>
      <c r="K187" s="132">
        <v>3449.03</v>
      </c>
      <c r="L187" s="118">
        <f t="shared" si="116"/>
        <v>0</v>
      </c>
      <c r="M187" s="118">
        <f t="shared" si="117"/>
        <v>0</v>
      </c>
      <c r="N187" s="118">
        <f t="shared" si="118"/>
        <v>0</v>
      </c>
    </row>
    <row r="188" spans="2:34" s="90" customFormat="1" x14ac:dyDescent="0.5">
      <c r="B188" s="125">
        <v>44550</v>
      </c>
      <c r="C188" s="128" t="s">
        <v>88</v>
      </c>
      <c r="D188" s="116">
        <v>43217</v>
      </c>
      <c r="E188" s="191" t="s">
        <v>343</v>
      </c>
      <c r="F188" s="112" t="s">
        <v>55</v>
      </c>
      <c r="G188" s="112">
        <v>0</v>
      </c>
      <c r="H188" s="112">
        <v>0</v>
      </c>
      <c r="I188" s="112">
        <v>0</v>
      </c>
      <c r="J188" s="131">
        <f t="shared" si="115"/>
        <v>0</v>
      </c>
      <c r="K188" s="132">
        <v>3449.03</v>
      </c>
      <c r="L188" s="118">
        <f t="shared" si="116"/>
        <v>0</v>
      </c>
      <c r="M188" s="118">
        <f t="shared" si="117"/>
        <v>0</v>
      </c>
      <c r="N188" s="118">
        <f t="shared" si="118"/>
        <v>0</v>
      </c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</row>
    <row r="189" spans="2:34" s="90" customFormat="1" x14ac:dyDescent="0.5">
      <c r="B189" s="125">
        <v>44550</v>
      </c>
      <c r="C189" s="128" t="s">
        <v>88</v>
      </c>
      <c r="D189" s="116">
        <v>43217</v>
      </c>
      <c r="E189" s="191" t="s">
        <v>344</v>
      </c>
      <c r="F189" s="112" t="s">
        <v>55</v>
      </c>
      <c r="G189" s="112">
        <v>0</v>
      </c>
      <c r="H189" s="112">
        <v>0</v>
      </c>
      <c r="I189" s="112">
        <v>0</v>
      </c>
      <c r="J189" s="131">
        <f>+H189-I189</f>
        <v>0</v>
      </c>
      <c r="K189" s="132">
        <v>3449.03</v>
      </c>
      <c r="L189" s="118">
        <f>J189*K189</f>
        <v>0</v>
      </c>
      <c r="M189" s="118">
        <f>L189*18%</f>
        <v>0</v>
      </c>
      <c r="N189" s="118">
        <f>L189+M189</f>
        <v>0</v>
      </c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</row>
    <row r="190" spans="2:34" ht="10.5" customHeight="1" x14ac:dyDescent="0.5">
      <c r="B190" s="232"/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</row>
    <row r="191" spans="2:34" x14ac:dyDescent="0.5">
      <c r="B191" s="125">
        <v>44550</v>
      </c>
      <c r="C191" s="128" t="s">
        <v>88</v>
      </c>
      <c r="D191" s="116">
        <v>43217</v>
      </c>
      <c r="E191" s="191" t="s">
        <v>345</v>
      </c>
      <c r="F191" s="112" t="s">
        <v>55</v>
      </c>
      <c r="G191" s="112">
        <v>0</v>
      </c>
      <c r="H191" s="112">
        <v>0</v>
      </c>
      <c r="I191" s="112">
        <v>0</v>
      </c>
      <c r="J191" s="131">
        <f t="shared" ref="J191:J194" si="119">+H191-I191</f>
        <v>0</v>
      </c>
      <c r="K191" s="132">
        <v>3449.03</v>
      </c>
      <c r="L191" s="118">
        <f t="shared" ref="L191:L194" si="120">J191*K191</f>
        <v>0</v>
      </c>
      <c r="M191" s="118">
        <f t="shared" ref="M191:M194" si="121">L191*18%</f>
        <v>0</v>
      </c>
      <c r="N191" s="118">
        <f t="shared" ref="N191:N194" si="122">L191+M191</f>
        <v>0</v>
      </c>
    </row>
    <row r="192" spans="2:34" x14ac:dyDescent="0.5">
      <c r="B192" s="125">
        <v>44550</v>
      </c>
      <c r="C192" s="128" t="s">
        <v>88</v>
      </c>
      <c r="D192" s="116">
        <v>43217</v>
      </c>
      <c r="E192" s="191" t="s">
        <v>346</v>
      </c>
      <c r="F192" s="112" t="s">
        <v>55</v>
      </c>
      <c r="G192" s="112">
        <v>1</v>
      </c>
      <c r="H192" s="144">
        <v>1</v>
      </c>
      <c r="I192" s="144">
        <v>1</v>
      </c>
      <c r="J192" s="131">
        <f t="shared" si="119"/>
        <v>0</v>
      </c>
      <c r="K192" s="132">
        <v>3449.03</v>
      </c>
      <c r="L192" s="118">
        <f t="shared" si="120"/>
        <v>0</v>
      </c>
      <c r="M192" s="118">
        <f t="shared" si="121"/>
        <v>0</v>
      </c>
      <c r="N192" s="118">
        <f t="shared" si="122"/>
        <v>0</v>
      </c>
    </row>
    <row r="193" spans="2:34" s="97" customFormat="1" x14ac:dyDescent="0.5">
      <c r="B193" s="125">
        <v>44550</v>
      </c>
      <c r="C193" s="128" t="s">
        <v>88</v>
      </c>
      <c r="D193" s="116">
        <v>43217</v>
      </c>
      <c r="E193" s="191" t="s">
        <v>347</v>
      </c>
      <c r="F193" s="112" t="s">
        <v>55</v>
      </c>
      <c r="G193" s="112">
        <v>2</v>
      </c>
      <c r="H193" s="112">
        <v>2</v>
      </c>
      <c r="I193" s="112">
        <v>2</v>
      </c>
      <c r="J193" s="131">
        <f t="shared" si="119"/>
        <v>0</v>
      </c>
      <c r="K193" s="132">
        <v>3449.03</v>
      </c>
      <c r="L193" s="118">
        <f t="shared" si="120"/>
        <v>0</v>
      </c>
      <c r="M193" s="118">
        <f t="shared" si="121"/>
        <v>0</v>
      </c>
      <c r="N193" s="118">
        <f t="shared" si="122"/>
        <v>0</v>
      </c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</row>
    <row r="194" spans="2:34" s="97" customFormat="1" x14ac:dyDescent="0.5">
      <c r="B194" s="125">
        <v>44550</v>
      </c>
      <c r="C194" s="128" t="s">
        <v>88</v>
      </c>
      <c r="D194" s="116">
        <v>43217</v>
      </c>
      <c r="E194" s="191" t="s">
        <v>348</v>
      </c>
      <c r="F194" s="112" t="s">
        <v>55</v>
      </c>
      <c r="G194" s="112">
        <v>0</v>
      </c>
      <c r="H194" s="112">
        <v>0</v>
      </c>
      <c r="I194" s="112">
        <v>0</v>
      </c>
      <c r="J194" s="131">
        <f t="shared" si="119"/>
        <v>0</v>
      </c>
      <c r="K194" s="132">
        <v>3449.03</v>
      </c>
      <c r="L194" s="118">
        <f t="shared" si="120"/>
        <v>0</v>
      </c>
      <c r="M194" s="118">
        <f t="shared" si="121"/>
        <v>0</v>
      </c>
      <c r="N194" s="118">
        <f t="shared" si="122"/>
        <v>0</v>
      </c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</row>
    <row r="195" spans="2:34" s="97" customFormat="1" ht="10.5" customHeight="1" x14ac:dyDescent="0.5">
      <c r="B195" s="125"/>
      <c r="C195" s="128"/>
      <c r="D195" s="116"/>
      <c r="E195" s="191"/>
      <c r="F195" s="112"/>
      <c r="G195" s="112"/>
      <c r="H195" s="112"/>
      <c r="I195" s="112"/>
      <c r="J195" s="131"/>
      <c r="K195" s="132"/>
      <c r="L195" s="118"/>
      <c r="M195" s="118"/>
      <c r="N195" s="118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</row>
    <row r="196" spans="2:34" s="97" customFormat="1" x14ac:dyDescent="0.5">
      <c r="B196" s="125">
        <v>44550</v>
      </c>
      <c r="C196" s="128" t="s">
        <v>88</v>
      </c>
      <c r="D196" s="116">
        <v>43217</v>
      </c>
      <c r="E196" s="191" t="s">
        <v>349</v>
      </c>
      <c r="F196" s="112" t="s">
        <v>55</v>
      </c>
      <c r="G196" s="112">
        <v>1</v>
      </c>
      <c r="H196" s="112">
        <v>0</v>
      </c>
      <c r="I196" s="112">
        <v>0</v>
      </c>
      <c r="J196" s="131">
        <f t="shared" ref="J196:J198" si="123">+H196-I196</f>
        <v>0</v>
      </c>
      <c r="K196" s="132">
        <v>3449.03</v>
      </c>
      <c r="L196" s="118">
        <f t="shared" ref="L196:L198" si="124">J196*K196</f>
        <v>0</v>
      </c>
      <c r="M196" s="118">
        <f t="shared" ref="M196:M198" si="125">L196*18%</f>
        <v>0</v>
      </c>
      <c r="N196" s="118">
        <f t="shared" ref="N196:N198" si="126">L196+M196</f>
        <v>0</v>
      </c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</row>
    <row r="197" spans="2:34" s="97" customFormat="1" x14ac:dyDescent="0.5">
      <c r="B197" s="125">
        <v>44550</v>
      </c>
      <c r="C197" s="128" t="s">
        <v>88</v>
      </c>
      <c r="D197" s="116">
        <v>43217</v>
      </c>
      <c r="E197" s="191" t="s">
        <v>350</v>
      </c>
      <c r="F197" s="112" t="s">
        <v>55</v>
      </c>
      <c r="G197" s="112">
        <v>3</v>
      </c>
      <c r="H197" s="144">
        <v>3</v>
      </c>
      <c r="I197" s="144">
        <v>0</v>
      </c>
      <c r="J197" s="131">
        <f t="shared" si="123"/>
        <v>3</v>
      </c>
      <c r="K197" s="132">
        <v>3449.03</v>
      </c>
      <c r="L197" s="118">
        <f t="shared" si="124"/>
        <v>10347.09</v>
      </c>
      <c r="M197" s="118">
        <f t="shared" si="125"/>
        <v>1862.4762000000001</v>
      </c>
      <c r="N197" s="118">
        <f t="shared" si="126"/>
        <v>12209.566200000001</v>
      </c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</row>
    <row r="198" spans="2:34" s="90" customFormat="1" x14ac:dyDescent="0.5">
      <c r="B198" s="125">
        <v>44550</v>
      </c>
      <c r="C198" s="128" t="s">
        <v>88</v>
      </c>
      <c r="D198" s="116">
        <v>43217</v>
      </c>
      <c r="E198" s="191" t="s">
        <v>351</v>
      </c>
      <c r="F198" s="112" t="s">
        <v>55</v>
      </c>
      <c r="G198" s="112">
        <v>0</v>
      </c>
      <c r="H198" s="112">
        <v>0</v>
      </c>
      <c r="I198" s="112">
        <v>0</v>
      </c>
      <c r="J198" s="131">
        <f t="shared" si="123"/>
        <v>0</v>
      </c>
      <c r="K198" s="132">
        <v>3449.03</v>
      </c>
      <c r="L198" s="118">
        <f t="shared" si="124"/>
        <v>0</v>
      </c>
      <c r="M198" s="118">
        <f t="shared" si="125"/>
        <v>0</v>
      </c>
      <c r="N198" s="118">
        <f t="shared" si="126"/>
        <v>0</v>
      </c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</row>
    <row r="199" spans="2:34" s="90" customFormat="1" x14ac:dyDescent="0.5">
      <c r="B199" s="125">
        <v>44550</v>
      </c>
      <c r="C199" s="128" t="s">
        <v>88</v>
      </c>
      <c r="D199" s="116">
        <v>43217</v>
      </c>
      <c r="E199" s="191" t="s">
        <v>352</v>
      </c>
      <c r="F199" s="112" t="s">
        <v>55</v>
      </c>
      <c r="G199" s="112">
        <v>4</v>
      </c>
      <c r="H199" s="112">
        <v>4</v>
      </c>
      <c r="I199" s="112">
        <v>0</v>
      </c>
      <c r="J199" s="131">
        <f>+H199-I199</f>
        <v>4</v>
      </c>
      <c r="K199" s="132">
        <v>3449.03</v>
      </c>
      <c r="L199" s="118">
        <f>J199*K199</f>
        <v>13796.12</v>
      </c>
      <c r="M199" s="118">
        <f>L199*18%</f>
        <v>2483.3016000000002</v>
      </c>
      <c r="N199" s="118">
        <f>L199+M199</f>
        <v>16279.421600000001</v>
      </c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</row>
    <row r="200" spans="2:34" s="97" customFormat="1" ht="11.25" customHeight="1" x14ac:dyDescent="0.5">
      <c r="B200" s="233"/>
      <c r="C200" s="233"/>
      <c r="D200" s="233"/>
      <c r="E200" s="233"/>
      <c r="F200" s="233"/>
      <c r="G200" s="233"/>
      <c r="H200" s="233"/>
      <c r="I200" s="233"/>
      <c r="J200" s="233"/>
      <c r="K200" s="233"/>
      <c r="L200" s="233"/>
      <c r="M200" s="233"/>
      <c r="N200" s="233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</row>
    <row r="201" spans="2:34" s="97" customFormat="1" ht="32.25" customHeight="1" x14ac:dyDescent="0.5">
      <c r="B201" s="125">
        <v>44550</v>
      </c>
      <c r="C201" s="126" t="s">
        <v>92</v>
      </c>
      <c r="D201" s="116" t="s">
        <v>86</v>
      </c>
      <c r="E201" s="191" t="s">
        <v>359</v>
      </c>
      <c r="F201" s="112" t="s">
        <v>55</v>
      </c>
      <c r="G201" s="112">
        <v>1</v>
      </c>
      <c r="H201" s="112">
        <v>1</v>
      </c>
      <c r="I201" s="112">
        <v>0</v>
      </c>
      <c r="J201" s="112">
        <f t="shared" ref="J201:J204" si="127">H201-I201</f>
        <v>1</v>
      </c>
      <c r="K201" s="118">
        <v>1570</v>
      </c>
      <c r="L201" s="118">
        <f t="shared" ref="L201:L204" si="128">J201*K201</f>
        <v>1570</v>
      </c>
      <c r="M201" s="118">
        <f t="shared" ref="M201:M214" si="129">L201*18%</f>
        <v>282.59999999999997</v>
      </c>
      <c r="N201" s="118">
        <f t="shared" ref="N201:N204" si="130">L201+M201</f>
        <v>1852.6</v>
      </c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</row>
    <row r="202" spans="2:34" s="97" customFormat="1" ht="29.25" customHeight="1" x14ac:dyDescent="0.5">
      <c r="B202" s="125">
        <v>44550</v>
      </c>
      <c r="C202" s="126" t="s">
        <v>93</v>
      </c>
      <c r="D202" s="116" t="s">
        <v>86</v>
      </c>
      <c r="E202" s="191" t="s">
        <v>360</v>
      </c>
      <c r="F202" s="112" t="s">
        <v>55</v>
      </c>
      <c r="G202" s="112">
        <v>1</v>
      </c>
      <c r="H202" s="112">
        <v>1</v>
      </c>
      <c r="I202" s="112">
        <v>0</v>
      </c>
      <c r="J202" s="112">
        <f t="shared" si="127"/>
        <v>1</v>
      </c>
      <c r="K202" s="118">
        <v>1840</v>
      </c>
      <c r="L202" s="118">
        <f t="shared" si="128"/>
        <v>1840</v>
      </c>
      <c r="M202" s="118">
        <f t="shared" si="129"/>
        <v>331.2</v>
      </c>
      <c r="N202" s="118">
        <f t="shared" si="130"/>
        <v>2171.1999999999998</v>
      </c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</row>
    <row r="203" spans="2:34" s="97" customFormat="1" ht="30" customHeight="1" x14ac:dyDescent="0.5">
      <c r="B203" s="125">
        <v>44550</v>
      </c>
      <c r="C203" s="126" t="s">
        <v>92</v>
      </c>
      <c r="D203" s="116" t="s">
        <v>86</v>
      </c>
      <c r="E203" s="191" t="s">
        <v>361</v>
      </c>
      <c r="F203" s="112" t="s">
        <v>55</v>
      </c>
      <c r="G203" s="112">
        <v>0</v>
      </c>
      <c r="H203" s="112">
        <v>0</v>
      </c>
      <c r="I203" s="112">
        <v>0</v>
      </c>
      <c r="J203" s="112">
        <f t="shared" si="127"/>
        <v>0</v>
      </c>
      <c r="K203" s="118">
        <v>1570</v>
      </c>
      <c r="L203" s="118">
        <f t="shared" si="128"/>
        <v>0</v>
      </c>
      <c r="M203" s="118">
        <f t="shared" si="129"/>
        <v>0</v>
      </c>
      <c r="N203" s="118">
        <f t="shared" si="130"/>
        <v>0</v>
      </c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</row>
    <row r="204" spans="2:34" s="97" customFormat="1" ht="32.25" customHeight="1" x14ac:dyDescent="0.5">
      <c r="B204" s="125">
        <v>44550</v>
      </c>
      <c r="C204" s="126" t="s">
        <v>93</v>
      </c>
      <c r="D204" s="116" t="s">
        <v>86</v>
      </c>
      <c r="E204" s="191" t="s">
        <v>362</v>
      </c>
      <c r="F204" s="112" t="s">
        <v>55</v>
      </c>
      <c r="G204" s="112">
        <v>1</v>
      </c>
      <c r="H204" s="112">
        <v>1</v>
      </c>
      <c r="I204" s="112">
        <v>0</v>
      </c>
      <c r="J204" s="112">
        <f t="shared" si="127"/>
        <v>1</v>
      </c>
      <c r="K204" s="118">
        <v>1840</v>
      </c>
      <c r="L204" s="118">
        <f t="shared" si="128"/>
        <v>1840</v>
      </c>
      <c r="M204" s="118">
        <f t="shared" si="129"/>
        <v>331.2</v>
      </c>
      <c r="N204" s="118">
        <f t="shared" si="130"/>
        <v>2171.1999999999998</v>
      </c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</row>
    <row r="205" spans="2:34" s="97" customFormat="1" ht="10.5" customHeight="1" x14ac:dyDescent="0.5">
      <c r="B205" s="125"/>
      <c r="C205" s="126"/>
      <c r="D205" s="116"/>
      <c r="E205" s="191"/>
      <c r="F205" s="112"/>
      <c r="G205" s="112"/>
      <c r="H205" s="112"/>
      <c r="I205" s="112"/>
      <c r="J205" s="112"/>
      <c r="K205" s="118"/>
      <c r="L205" s="118"/>
      <c r="M205" s="118"/>
      <c r="N205" s="118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</row>
    <row r="206" spans="2:34" s="97" customFormat="1" ht="35.25" customHeight="1" x14ac:dyDescent="0.5">
      <c r="B206" s="125">
        <v>44550</v>
      </c>
      <c r="C206" s="126" t="s">
        <v>92</v>
      </c>
      <c r="D206" s="116" t="s">
        <v>86</v>
      </c>
      <c r="E206" s="191" t="s">
        <v>363</v>
      </c>
      <c r="F206" s="112" t="s">
        <v>55</v>
      </c>
      <c r="G206" s="112">
        <v>4</v>
      </c>
      <c r="H206" s="112">
        <v>5</v>
      </c>
      <c r="I206" s="112">
        <v>1</v>
      </c>
      <c r="J206" s="112">
        <f t="shared" ref="J206:J209" si="131">H206-I206</f>
        <v>4</v>
      </c>
      <c r="K206" s="118">
        <v>1570</v>
      </c>
      <c r="L206" s="118">
        <f t="shared" ref="L206:L209" si="132">J206*K206</f>
        <v>6280</v>
      </c>
      <c r="M206" s="118">
        <f t="shared" si="129"/>
        <v>1130.3999999999999</v>
      </c>
      <c r="N206" s="118">
        <f t="shared" ref="N206:N209" si="133">L206+M206</f>
        <v>7410.4</v>
      </c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</row>
    <row r="207" spans="2:34" s="97" customFormat="1" ht="35.25" customHeight="1" x14ac:dyDescent="0.5">
      <c r="B207" s="125">
        <v>44550</v>
      </c>
      <c r="C207" s="126" t="s">
        <v>93</v>
      </c>
      <c r="D207" s="116" t="s">
        <v>86</v>
      </c>
      <c r="E207" s="191" t="s">
        <v>364</v>
      </c>
      <c r="F207" s="112" t="s">
        <v>55</v>
      </c>
      <c r="G207" s="112">
        <v>5</v>
      </c>
      <c r="H207" s="112">
        <v>6</v>
      </c>
      <c r="I207" s="112">
        <v>1</v>
      </c>
      <c r="J207" s="112">
        <f t="shared" si="131"/>
        <v>5</v>
      </c>
      <c r="K207" s="118">
        <v>1840</v>
      </c>
      <c r="L207" s="118">
        <f t="shared" si="132"/>
        <v>9200</v>
      </c>
      <c r="M207" s="118">
        <f t="shared" si="129"/>
        <v>1656</v>
      </c>
      <c r="N207" s="118">
        <f t="shared" si="133"/>
        <v>10856</v>
      </c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</row>
    <row r="208" spans="2:34" s="90" customFormat="1" ht="33.75" customHeight="1" x14ac:dyDescent="0.5">
      <c r="B208" s="125">
        <v>44550</v>
      </c>
      <c r="C208" s="126" t="s">
        <v>92</v>
      </c>
      <c r="D208" s="116" t="s">
        <v>86</v>
      </c>
      <c r="E208" s="191" t="s">
        <v>365</v>
      </c>
      <c r="F208" s="112" t="s">
        <v>55</v>
      </c>
      <c r="G208" s="112">
        <v>5</v>
      </c>
      <c r="H208" s="112">
        <v>5</v>
      </c>
      <c r="I208" s="112">
        <v>2</v>
      </c>
      <c r="J208" s="112">
        <f t="shared" si="131"/>
        <v>3</v>
      </c>
      <c r="K208" s="118">
        <v>1570</v>
      </c>
      <c r="L208" s="118">
        <f t="shared" si="132"/>
        <v>4710</v>
      </c>
      <c r="M208" s="118">
        <f t="shared" si="129"/>
        <v>847.8</v>
      </c>
      <c r="N208" s="118">
        <f t="shared" si="133"/>
        <v>5557.8</v>
      </c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</row>
    <row r="209" spans="2:14" ht="33.75" customHeight="1" x14ac:dyDescent="0.5">
      <c r="B209" s="125">
        <v>44550</v>
      </c>
      <c r="C209" s="126" t="s">
        <v>93</v>
      </c>
      <c r="D209" s="116" t="s">
        <v>86</v>
      </c>
      <c r="E209" s="191" t="s">
        <v>366</v>
      </c>
      <c r="F209" s="112" t="s">
        <v>55</v>
      </c>
      <c r="G209" s="112">
        <v>4</v>
      </c>
      <c r="H209" s="112">
        <v>3</v>
      </c>
      <c r="I209" s="112">
        <v>1</v>
      </c>
      <c r="J209" s="112">
        <f t="shared" si="131"/>
        <v>2</v>
      </c>
      <c r="K209" s="118">
        <v>1840</v>
      </c>
      <c r="L209" s="118">
        <f t="shared" si="132"/>
        <v>3680</v>
      </c>
      <c r="M209" s="118">
        <f t="shared" si="129"/>
        <v>662.4</v>
      </c>
      <c r="N209" s="118">
        <f t="shared" si="133"/>
        <v>4342.3999999999996</v>
      </c>
    </row>
    <row r="210" spans="2:14" ht="10.5" customHeight="1" x14ac:dyDescent="0.5">
      <c r="B210" s="125"/>
      <c r="C210" s="126"/>
      <c r="D210" s="116"/>
      <c r="E210" s="191"/>
      <c r="F210" s="112"/>
      <c r="G210" s="112"/>
      <c r="H210" s="112"/>
      <c r="I210" s="112"/>
      <c r="J210" s="112"/>
      <c r="K210" s="118"/>
      <c r="L210" s="118"/>
      <c r="M210" s="118"/>
      <c r="N210" s="118"/>
    </row>
    <row r="211" spans="2:14" ht="35.25" customHeight="1" x14ac:dyDescent="0.5">
      <c r="B211" s="125">
        <v>44550</v>
      </c>
      <c r="C211" s="126" t="s">
        <v>92</v>
      </c>
      <c r="D211" s="116" t="s">
        <v>86</v>
      </c>
      <c r="E211" s="191" t="s">
        <v>367</v>
      </c>
      <c r="F211" s="112" t="s">
        <v>55</v>
      </c>
      <c r="G211" s="112">
        <v>0</v>
      </c>
      <c r="H211" s="112">
        <v>1</v>
      </c>
      <c r="I211" s="112">
        <v>1</v>
      </c>
      <c r="J211" s="112">
        <f t="shared" ref="J211:J214" si="134">H211-I211</f>
        <v>0</v>
      </c>
      <c r="K211" s="118">
        <v>1570</v>
      </c>
      <c r="L211" s="118">
        <f t="shared" ref="L211:L214" si="135">J211*K211</f>
        <v>0</v>
      </c>
      <c r="M211" s="118">
        <f t="shared" si="129"/>
        <v>0</v>
      </c>
      <c r="N211" s="118">
        <f t="shared" ref="N211:N214" si="136">L211+M211</f>
        <v>0</v>
      </c>
    </row>
    <row r="212" spans="2:14" ht="34.5" customHeight="1" x14ac:dyDescent="0.5">
      <c r="B212" s="125">
        <v>44550</v>
      </c>
      <c r="C212" s="126" t="s">
        <v>93</v>
      </c>
      <c r="D212" s="116" t="s">
        <v>86</v>
      </c>
      <c r="E212" s="191" t="s">
        <v>368</v>
      </c>
      <c r="F212" s="112" t="s">
        <v>55</v>
      </c>
      <c r="G212" s="112">
        <v>0</v>
      </c>
      <c r="H212" s="112">
        <v>1</v>
      </c>
      <c r="I212" s="112">
        <v>1</v>
      </c>
      <c r="J212" s="112">
        <f t="shared" si="134"/>
        <v>0</v>
      </c>
      <c r="K212" s="118">
        <v>1840</v>
      </c>
      <c r="L212" s="118">
        <f t="shared" si="135"/>
        <v>0</v>
      </c>
      <c r="M212" s="118">
        <f t="shared" si="129"/>
        <v>0</v>
      </c>
      <c r="N212" s="118">
        <f t="shared" si="136"/>
        <v>0</v>
      </c>
    </row>
    <row r="213" spans="2:14" ht="35.25" customHeight="1" x14ac:dyDescent="0.5">
      <c r="B213" s="125">
        <v>44550</v>
      </c>
      <c r="C213" s="126" t="s">
        <v>92</v>
      </c>
      <c r="D213" s="116" t="s">
        <v>86</v>
      </c>
      <c r="E213" s="191" t="s">
        <v>369</v>
      </c>
      <c r="F213" s="112" t="s">
        <v>55</v>
      </c>
      <c r="G213" s="112">
        <v>1</v>
      </c>
      <c r="H213" s="112">
        <v>1</v>
      </c>
      <c r="I213" s="112">
        <v>1</v>
      </c>
      <c r="J213" s="112">
        <f t="shared" si="134"/>
        <v>0</v>
      </c>
      <c r="K213" s="118">
        <v>1570</v>
      </c>
      <c r="L213" s="118">
        <f t="shared" si="135"/>
        <v>0</v>
      </c>
      <c r="M213" s="118">
        <f t="shared" si="129"/>
        <v>0</v>
      </c>
      <c r="N213" s="118">
        <f t="shared" si="136"/>
        <v>0</v>
      </c>
    </row>
    <row r="214" spans="2:14" ht="35.25" customHeight="1" x14ac:dyDescent="0.5">
      <c r="B214" s="125">
        <v>44550</v>
      </c>
      <c r="C214" s="126" t="s">
        <v>93</v>
      </c>
      <c r="D214" s="116" t="s">
        <v>86</v>
      </c>
      <c r="E214" s="191" t="s">
        <v>370</v>
      </c>
      <c r="F214" s="112" t="s">
        <v>55</v>
      </c>
      <c r="G214" s="112">
        <v>0</v>
      </c>
      <c r="H214" s="112">
        <v>1</v>
      </c>
      <c r="I214" s="112">
        <v>1</v>
      </c>
      <c r="J214" s="112">
        <f t="shared" si="134"/>
        <v>0</v>
      </c>
      <c r="K214" s="118">
        <v>1840</v>
      </c>
      <c r="L214" s="118">
        <f t="shared" si="135"/>
        <v>0</v>
      </c>
      <c r="M214" s="118">
        <f t="shared" si="129"/>
        <v>0</v>
      </c>
      <c r="N214" s="118">
        <f t="shared" si="136"/>
        <v>0</v>
      </c>
    </row>
    <row r="215" spans="2:14" ht="30" customHeight="1" x14ac:dyDescent="0.5">
      <c r="B215" s="192"/>
      <c r="C215" s="134"/>
      <c r="D215" s="244" t="s">
        <v>134</v>
      </c>
      <c r="E215" s="245"/>
      <c r="F215" s="114"/>
      <c r="G215" s="114"/>
      <c r="H215" s="113"/>
      <c r="I215" s="113"/>
      <c r="J215" s="114"/>
      <c r="K215" s="136"/>
      <c r="L215" s="137"/>
      <c r="M215" s="137"/>
      <c r="N215" s="193">
        <f>SUM(N216:N245)</f>
        <v>164614.21259999997</v>
      </c>
    </row>
    <row r="216" spans="2:14" ht="33.75" customHeight="1" x14ac:dyDescent="0.5">
      <c r="B216" s="125">
        <v>43047</v>
      </c>
      <c r="C216" s="126" t="s">
        <v>51</v>
      </c>
      <c r="D216" s="116">
        <v>43047</v>
      </c>
      <c r="E216" s="117" t="s">
        <v>23</v>
      </c>
      <c r="F216" s="112" t="s">
        <v>55</v>
      </c>
      <c r="G216" s="112">
        <v>3</v>
      </c>
      <c r="H216" s="112">
        <v>15</v>
      </c>
      <c r="I216" s="112">
        <v>15</v>
      </c>
      <c r="J216" s="106">
        <f t="shared" ref="J216" si="137">H216-I216</f>
        <v>0</v>
      </c>
      <c r="K216" s="118">
        <v>60</v>
      </c>
      <c r="L216" s="107">
        <f>J216*K216</f>
        <v>0</v>
      </c>
      <c r="M216" s="118">
        <f>L216*18%</f>
        <v>0</v>
      </c>
      <c r="N216" s="107">
        <f>L216+M216</f>
        <v>0</v>
      </c>
    </row>
    <row r="217" spans="2:14" ht="33.75" customHeight="1" x14ac:dyDescent="0.5">
      <c r="B217" s="125">
        <v>45006</v>
      </c>
      <c r="C217" s="103" t="s">
        <v>94</v>
      </c>
      <c r="D217" s="125">
        <v>45006</v>
      </c>
      <c r="E217" s="105" t="s">
        <v>429</v>
      </c>
      <c r="F217" s="106" t="s">
        <v>55</v>
      </c>
      <c r="G217" s="106">
        <v>16</v>
      </c>
      <c r="H217" s="112">
        <v>116</v>
      </c>
      <c r="I217" s="112">
        <v>0</v>
      </c>
      <c r="J217" s="106">
        <f t="shared" ref="J217" si="138">H217-I217</f>
        <v>116</v>
      </c>
      <c r="K217" s="118">
        <v>114.28</v>
      </c>
      <c r="L217" s="107">
        <f>J217*K217</f>
        <v>13256.48</v>
      </c>
      <c r="M217" s="118">
        <f>L217*18%</f>
        <v>2386.1663999999996</v>
      </c>
      <c r="N217" s="107">
        <f>L217+M217</f>
        <v>15642.6464</v>
      </c>
    </row>
    <row r="218" spans="2:14" ht="39" customHeight="1" x14ac:dyDescent="0.5">
      <c r="B218" s="125" t="s">
        <v>214</v>
      </c>
      <c r="C218" s="103" t="s">
        <v>94</v>
      </c>
      <c r="D218" s="116" t="s">
        <v>211</v>
      </c>
      <c r="E218" s="105" t="s">
        <v>24</v>
      </c>
      <c r="F218" s="106" t="s">
        <v>55</v>
      </c>
      <c r="G218" s="106">
        <v>38</v>
      </c>
      <c r="H218" s="106">
        <v>88</v>
      </c>
      <c r="I218" s="106">
        <v>0</v>
      </c>
      <c r="J218" s="106">
        <f t="shared" ref="J218:J229" si="139">H218-I218</f>
        <v>88</v>
      </c>
      <c r="K218" s="107">
        <v>74</v>
      </c>
      <c r="L218" s="107">
        <f t="shared" ref="L218:L245" si="140">J218*K218</f>
        <v>6512</v>
      </c>
      <c r="M218" s="107">
        <f t="shared" ref="M218:M245" si="141">L218*18%</f>
        <v>1172.1599999999999</v>
      </c>
      <c r="N218" s="107">
        <f t="shared" ref="N218:N245" si="142">L218+M218</f>
        <v>7684.16</v>
      </c>
    </row>
    <row r="219" spans="2:14" ht="33.75" customHeight="1" x14ac:dyDescent="0.5">
      <c r="B219" s="125" t="s">
        <v>211</v>
      </c>
      <c r="C219" s="126" t="s">
        <v>95</v>
      </c>
      <c r="D219" s="116">
        <v>44743</v>
      </c>
      <c r="E219" s="117" t="s">
        <v>66</v>
      </c>
      <c r="F219" s="112" t="s">
        <v>55</v>
      </c>
      <c r="G219" s="112">
        <v>10</v>
      </c>
      <c r="H219" s="112">
        <v>8</v>
      </c>
      <c r="I219" s="112">
        <v>0</v>
      </c>
      <c r="J219" s="106">
        <f t="shared" si="139"/>
        <v>8</v>
      </c>
      <c r="K219" s="118">
        <v>87</v>
      </c>
      <c r="L219" s="107">
        <f t="shared" si="140"/>
        <v>696</v>
      </c>
      <c r="M219" s="107">
        <f t="shared" si="141"/>
        <v>125.28</v>
      </c>
      <c r="N219" s="107">
        <f t="shared" si="142"/>
        <v>821.28</v>
      </c>
    </row>
    <row r="220" spans="2:14" ht="32.25" customHeight="1" x14ac:dyDescent="0.5">
      <c r="B220" s="125" t="s">
        <v>211</v>
      </c>
      <c r="C220" s="126" t="s">
        <v>96</v>
      </c>
      <c r="D220" s="116" t="s">
        <v>211</v>
      </c>
      <c r="E220" s="117" t="s">
        <v>461</v>
      </c>
      <c r="F220" s="112" t="s">
        <v>55</v>
      </c>
      <c r="G220" s="112">
        <v>2</v>
      </c>
      <c r="H220" s="112">
        <v>6</v>
      </c>
      <c r="I220" s="112">
        <v>3</v>
      </c>
      <c r="J220" s="106">
        <f t="shared" si="139"/>
        <v>3</v>
      </c>
      <c r="K220" s="118">
        <v>7500</v>
      </c>
      <c r="L220" s="118">
        <f t="shared" si="140"/>
        <v>22500</v>
      </c>
      <c r="M220" s="118">
        <f t="shared" si="141"/>
        <v>4050</v>
      </c>
      <c r="N220" s="118">
        <f t="shared" si="142"/>
        <v>26550</v>
      </c>
    </row>
    <row r="221" spans="2:14" x14ac:dyDescent="0.5">
      <c r="B221" s="125">
        <v>44517</v>
      </c>
      <c r="C221" s="126" t="s">
        <v>97</v>
      </c>
      <c r="D221" s="104">
        <v>44760</v>
      </c>
      <c r="E221" s="117" t="s">
        <v>68</v>
      </c>
      <c r="F221" s="112" t="s">
        <v>55</v>
      </c>
      <c r="G221" s="112">
        <v>7</v>
      </c>
      <c r="H221" s="112">
        <v>23</v>
      </c>
      <c r="I221" s="112">
        <v>0</v>
      </c>
      <c r="J221" s="106">
        <f t="shared" si="139"/>
        <v>23</v>
      </c>
      <c r="K221" s="118">
        <v>127</v>
      </c>
      <c r="L221" s="107">
        <f t="shared" si="140"/>
        <v>2921</v>
      </c>
      <c r="M221" s="107">
        <f t="shared" si="141"/>
        <v>525.78</v>
      </c>
      <c r="N221" s="107">
        <f t="shared" si="142"/>
        <v>3446.7799999999997</v>
      </c>
    </row>
    <row r="222" spans="2:14" ht="35.25" customHeight="1" x14ac:dyDescent="0.5">
      <c r="B222" s="102">
        <v>44760</v>
      </c>
      <c r="C222" s="126" t="s">
        <v>408</v>
      </c>
      <c r="D222" s="104">
        <v>44760</v>
      </c>
      <c r="E222" s="117" t="s">
        <v>409</v>
      </c>
      <c r="F222" s="112" t="s">
        <v>55</v>
      </c>
      <c r="G222" s="112"/>
      <c r="H222" s="112">
        <v>22</v>
      </c>
      <c r="I222" s="112">
        <v>0</v>
      </c>
      <c r="J222" s="106">
        <f t="shared" ref="J222" si="143">H222-I222</f>
        <v>22</v>
      </c>
      <c r="K222" s="118">
        <v>522</v>
      </c>
      <c r="L222" s="107">
        <f t="shared" ref="L222" si="144">J222*K222</f>
        <v>11484</v>
      </c>
      <c r="M222" s="107">
        <f t="shared" ref="M222" si="145">L222*18%</f>
        <v>2067.12</v>
      </c>
      <c r="N222" s="107">
        <f t="shared" ref="N222" si="146">L222+M222</f>
        <v>13551.119999999999</v>
      </c>
    </row>
    <row r="223" spans="2:14" ht="35.25" customHeight="1" x14ac:dyDescent="0.5">
      <c r="B223" s="125" t="s">
        <v>211</v>
      </c>
      <c r="C223" s="126" t="s">
        <v>98</v>
      </c>
      <c r="D223" s="104">
        <v>44760</v>
      </c>
      <c r="E223" s="117" t="s">
        <v>460</v>
      </c>
      <c r="F223" s="112" t="s">
        <v>25</v>
      </c>
      <c r="G223" s="112">
        <v>6</v>
      </c>
      <c r="H223" s="112">
        <v>15</v>
      </c>
      <c r="I223" s="112">
        <v>0</v>
      </c>
      <c r="J223" s="106">
        <f t="shared" si="139"/>
        <v>15</v>
      </c>
      <c r="K223" s="118">
        <v>139.83000000000001</v>
      </c>
      <c r="L223" s="107">
        <f t="shared" si="140"/>
        <v>2097.4500000000003</v>
      </c>
      <c r="M223" s="107">
        <f t="shared" si="141"/>
        <v>377.54100000000005</v>
      </c>
      <c r="N223" s="107">
        <f t="shared" si="142"/>
        <v>2474.9910000000004</v>
      </c>
    </row>
    <row r="224" spans="2:14" ht="34.5" customHeight="1" x14ac:dyDescent="0.5">
      <c r="B224" s="125" t="s">
        <v>211</v>
      </c>
      <c r="C224" s="126" t="s">
        <v>100</v>
      </c>
      <c r="D224" s="116" t="s">
        <v>211</v>
      </c>
      <c r="E224" s="117" t="s">
        <v>444</v>
      </c>
      <c r="F224" s="112" t="s">
        <v>55</v>
      </c>
      <c r="G224" s="112">
        <v>0</v>
      </c>
      <c r="H224" s="112">
        <v>12</v>
      </c>
      <c r="I224" s="112">
        <v>0</v>
      </c>
      <c r="J224" s="106">
        <f t="shared" si="139"/>
        <v>12</v>
      </c>
      <c r="K224" s="118">
        <v>119</v>
      </c>
      <c r="L224" s="107">
        <f t="shared" si="140"/>
        <v>1428</v>
      </c>
      <c r="M224" s="107">
        <f t="shared" si="141"/>
        <v>257.03999999999996</v>
      </c>
      <c r="N224" s="107">
        <f t="shared" si="142"/>
        <v>1685.04</v>
      </c>
    </row>
    <row r="225" spans="2:19" s="97" customFormat="1" ht="39" customHeight="1" x14ac:dyDescent="0.5">
      <c r="B225" s="125" t="s">
        <v>211</v>
      </c>
      <c r="C225" s="126" t="s">
        <v>101</v>
      </c>
      <c r="D225" s="116" t="s">
        <v>211</v>
      </c>
      <c r="E225" s="117" t="s">
        <v>26</v>
      </c>
      <c r="F225" s="112" t="s">
        <v>55</v>
      </c>
      <c r="G225" s="112">
        <v>3</v>
      </c>
      <c r="H225" s="112">
        <v>22</v>
      </c>
      <c r="I225" s="112">
        <v>22</v>
      </c>
      <c r="J225" s="106">
        <f t="shared" si="139"/>
        <v>0</v>
      </c>
      <c r="K225" s="118">
        <v>270</v>
      </c>
      <c r="L225" s="107">
        <f t="shared" si="140"/>
        <v>0</v>
      </c>
      <c r="M225" s="107">
        <f t="shared" si="141"/>
        <v>0</v>
      </c>
      <c r="N225" s="107">
        <f t="shared" si="142"/>
        <v>0</v>
      </c>
      <c r="Q225" s="89"/>
      <c r="R225" s="89"/>
      <c r="S225" s="89"/>
    </row>
    <row r="226" spans="2:19" s="97" customFormat="1" ht="32.25" customHeight="1" x14ac:dyDescent="0.5">
      <c r="B226" s="127" t="str">
        <f>B225</f>
        <v>06/19/2020</v>
      </c>
      <c r="C226" s="128" t="s">
        <v>101</v>
      </c>
      <c r="D226" s="129" t="str">
        <f>D225</f>
        <v>06/19/2020</v>
      </c>
      <c r="E226" s="194" t="s">
        <v>244</v>
      </c>
      <c r="F226" s="131" t="s">
        <v>245</v>
      </c>
      <c r="G226" s="131">
        <v>7</v>
      </c>
      <c r="H226" s="131">
        <v>22</v>
      </c>
      <c r="I226" s="131">
        <v>9</v>
      </c>
      <c r="J226" s="106">
        <f t="shared" si="139"/>
        <v>13</v>
      </c>
      <c r="K226" s="132">
        <v>1300</v>
      </c>
      <c r="L226" s="177">
        <f t="shared" si="140"/>
        <v>16900</v>
      </c>
      <c r="M226" s="177">
        <f t="shared" si="141"/>
        <v>3042</v>
      </c>
      <c r="N226" s="177">
        <f t="shared" si="142"/>
        <v>19942</v>
      </c>
      <c r="Q226" s="89"/>
      <c r="R226" s="89"/>
      <c r="S226" s="89"/>
    </row>
    <row r="227" spans="2:19" s="97" customFormat="1" ht="27.75" customHeight="1" x14ac:dyDescent="0.5">
      <c r="B227" s="127" t="s">
        <v>265</v>
      </c>
      <c r="C227" s="128" t="s">
        <v>104</v>
      </c>
      <c r="D227" s="129">
        <v>44475</v>
      </c>
      <c r="E227" s="194" t="s">
        <v>266</v>
      </c>
      <c r="F227" s="131" t="s">
        <v>267</v>
      </c>
      <c r="G227" s="131">
        <v>0</v>
      </c>
      <c r="H227" s="131">
        <v>30</v>
      </c>
      <c r="I227" s="131">
        <v>1</v>
      </c>
      <c r="J227" s="106">
        <f t="shared" si="139"/>
        <v>29</v>
      </c>
      <c r="K227" s="132">
        <v>495</v>
      </c>
      <c r="L227" s="177">
        <f t="shared" si="140"/>
        <v>14355</v>
      </c>
      <c r="M227" s="177">
        <f t="shared" si="141"/>
        <v>2583.9</v>
      </c>
      <c r="N227" s="177">
        <f t="shared" si="142"/>
        <v>16938.900000000001</v>
      </c>
      <c r="Q227" s="89"/>
      <c r="R227" s="89"/>
      <c r="S227" s="89"/>
    </row>
    <row r="228" spans="2:19" s="97" customFormat="1" ht="27.75" customHeight="1" x14ac:dyDescent="0.5">
      <c r="B228" s="127">
        <v>44672</v>
      </c>
      <c r="C228" s="128" t="s">
        <v>101</v>
      </c>
      <c r="D228" s="104">
        <v>44760</v>
      </c>
      <c r="E228" s="194" t="s">
        <v>376</v>
      </c>
      <c r="F228" s="131" t="s">
        <v>55</v>
      </c>
      <c r="G228" s="131">
        <v>35</v>
      </c>
      <c r="H228" s="131">
        <v>50</v>
      </c>
      <c r="I228" s="131">
        <v>0</v>
      </c>
      <c r="J228" s="106">
        <f t="shared" ref="J228" si="147">H228-I228</f>
        <v>50</v>
      </c>
      <c r="K228" s="132">
        <v>55.09</v>
      </c>
      <c r="L228" s="177">
        <f t="shared" ref="L228" si="148">J228*K228</f>
        <v>2754.5</v>
      </c>
      <c r="M228" s="177">
        <f t="shared" ref="M228" si="149">L228*18%</f>
        <v>495.81</v>
      </c>
      <c r="N228" s="177">
        <f t="shared" ref="N228" si="150">L228+M228</f>
        <v>3250.31</v>
      </c>
      <c r="Q228" s="89"/>
      <c r="R228" s="98"/>
      <c r="S228" s="89"/>
    </row>
    <row r="229" spans="2:19" s="97" customFormat="1" ht="30.75" customHeight="1" x14ac:dyDescent="0.5">
      <c r="B229" s="127">
        <v>44517</v>
      </c>
      <c r="C229" s="128" t="s">
        <v>101</v>
      </c>
      <c r="D229" s="104">
        <v>44760</v>
      </c>
      <c r="E229" s="194" t="s">
        <v>246</v>
      </c>
      <c r="F229" s="131" t="s">
        <v>245</v>
      </c>
      <c r="G229" s="131">
        <v>1</v>
      </c>
      <c r="H229" s="131">
        <v>6</v>
      </c>
      <c r="I229" s="131">
        <v>2</v>
      </c>
      <c r="J229" s="106">
        <f t="shared" si="139"/>
        <v>4</v>
      </c>
      <c r="K229" s="132">
        <v>507</v>
      </c>
      <c r="L229" s="177">
        <f t="shared" si="140"/>
        <v>2028</v>
      </c>
      <c r="M229" s="177">
        <f t="shared" si="141"/>
        <v>365.03999999999996</v>
      </c>
      <c r="N229" s="177">
        <f t="shared" si="142"/>
        <v>2393.04</v>
      </c>
      <c r="Q229" s="89"/>
      <c r="R229" s="89"/>
      <c r="S229" s="89"/>
    </row>
    <row r="230" spans="2:19" s="97" customFormat="1" ht="30" customHeight="1" x14ac:dyDescent="0.5">
      <c r="B230" s="127" t="s">
        <v>265</v>
      </c>
      <c r="C230" s="128" t="s">
        <v>103</v>
      </c>
      <c r="D230" s="129">
        <v>44475</v>
      </c>
      <c r="E230" s="194" t="s">
        <v>373</v>
      </c>
      <c r="F230" s="131" t="s">
        <v>374</v>
      </c>
      <c r="G230" s="131">
        <v>2</v>
      </c>
      <c r="H230" s="131">
        <v>2</v>
      </c>
      <c r="I230" s="131">
        <v>1</v>
      </c>
      <c r="J230" s="106">
        <f t="shared" ref="J230:J241" si="151">H230-I230</f>
        <v>1</v>
      </c>
      <c r="K230" s="132">
        <v>1120</v>
      </c>
      <c r="L230" s="177">
        <f t="shared" si="140"/>
        <v>1120</v>
      </c>
      <c r="M230" s="177">
        <f t="shared" si="141"/>
        <v>201.6</v>
      </c>
      <c r="N230" s="177">
        <f t="shared" si="142"/>
        <v>1321.6</v>
      </c>
      <c r="Q230" s="89"/>
      <c r="R230" s="89"/>
      <c r="S230" s="89"/>
    </row>
    <row r="231" spans="2:19" s="97" customFormat="1" ht="30.75" customHeight="1" x14ac:dyDescent="0.5">
      <c r="B231" s="127">
        <f>B229</f>
        <v>44517</v>
      </c>
      <c r="C231" s="128" t="s">
        <v>101</v>
      </c>
      <c r="D231" s="104">
        <v>44760</v>
      </c>
      <c r="E231" s="194" t="s">
        <v>247</v>
      </c>
      <c r="F231" s="131" t="s">
        <v>245</v>
      </c>
      <c r="G231" s="131">
        <v>4</v>
      </c>
      <c r="H231" s="131">
        <v>19</v>
      </c>
      <c r="I231" s="131">
        <v>0</v>
      </c>
      <c r="J231" s="106">
        <f t="shared" si="151"/>
        <v>19</v>
      </c>
      <c r="K231" s="132">
        <v>97.46</v>
      </c>
      <c r="L231" s="177">
        <f>J231*K231</f>
        <v>1851.7399999999998</v>
      </c>
      <c r="M231" s="177">
        <f>L231*18%</f>
        <v>333.31319999999994</v>
      </c>
      <c r="N231" s="177">
        <f t="shared" si="142"/>
        <v>2185.0531999999998</v>
      </c>
      <c r="Q231" s="89"/>
      <c r="R231" s="89"/>
      <c r="S231" s="89"/>
    </row>
    <row r="232" spans="2:19" s="97" customFormat="1" ht="33" customHeight="1" x14ac:dyDescent="0.5">
      <c r="B232" s="127">
        <f>B231</f>
        <v>44517</v>
      </c>
      <c r="C232" s="128" t="s">
        <v>101</v>
      </c>
      <c r="D232" s="104">
        <v>44760</v>
      </c>
      <c r="E232" s="194" t="s">
        <v>248</v>
      </c>
      <c r="F232" s="131" t="s">
        <v>245</v>
      </c>
      <c r="G232" s="131">
        <v>5</v>
      </c>
      <c r="H232" s="131">
        <v>7</v>
      </c>
      <c r="I232" s="131">
        <v>1</v>
      </c>
      <c r="J232" s="106">
        <f t="shared" si="151"/>
        <v>6</v>
      </c>
      <c r="K232" s="132">
        <v>434</v>
      </c>
      <c r="L232" s="177">
        <f>J232*K232</f>
        <v>2604</v>
      </c>
      <c r="M232" s="177">
        <f>L232*18%</f>
        <v>468.71999999999997</v>
      </c>
      <c r="N232" s="177">
        <f t="shared" si="142"/>
        <v>3072.72</v>
      </c>
      <c r="Q232" s="89"/>
      <c r="R232" s="89"/>
      <c r="S232" s="89"/>
    </row>
    <row r="233" spans="2:19" ht="33" customHeight="1" x14ac:dyDescent="0.5">
      <c r="B233" s="127">
        <f>B232</f>
        <v>44517</v>
      </c>
      <c r="C233" s="128" t="s">
        <v>101</v>
      </c>
      <c r="D233" s="129">
        <f>D232</f>
        <v>44760</v>
      </c>
      <c r="E233" s="194" t="s">
        <v>457</v>
      </c>
      <c r="F233" s="131" t="s">
        <v>245</v>
      </c>
      <c r="G233" s="131">
        <v>0</v>
      </c>
      <c r="H233" s="131">
        <v>20</v>
      </c>
      <c r="I233" s="131">
        <v>0</v>
      </c>
      <c r="J233" s="106">
        <f t="shared" si="151"/>
        <v>20</v>
      </c>
      <c r="K233" s="132">
        <v>196</v>
      </c>
      <c r="L233" s="177">
        <f>J233*K233</f>
        <v>3920</v>
      </c>
      <c r="M233" s="177">
        <f>L233*18%</f>
        <v>705.6</v>
      </c>
      <c r="N233" s="177">
        <f t="shared" si="142"/>
        <v>4625.6000000000004</v>
      </c>
    </row>
    <row r="234" spans="2:19" ht="30" customHeight="1" x14ac:dyDescent="0.5">
      <c r="B234" s="125">
        <v>44531</v>
      </c>
      <c r="C234" s="126" t="s">
        <v>184</v>
      </c>
      <c r="D234" s="116" t="s">
        <v>211</v>
      </c>
      <c r="E234" s="195" t="s">
        <v>280</v>
      </c>
      <c r="F234" s="112" t="s">
        <v>63</v>
      </c>
      <c r="G234" s="112">
        <v>16</v>
      </c>
      <c r="H234" s="112">
        <v>37</v>
      </c>
      <c r="I234" s="112">
        <v>21</v>
      </c>
      <c r="J234" s="106">
        <f t="shared" si="151"/>
        <v>16</v>
      </c>
      <c r="K234" s="118">
        <v>630</v>
      </c>
      <c r="L234" s="107">
        <f t="shared" si="140"/>
        <v>10080</v>
      </c>
      <c r="M234" s="107">
        <f t="shared" si="141"/>
        <v>1814.3999999999999</v>
      </c>
      <c r="N234" s="177">
        <f t="shared" si="142"/>
        <v>11894.4</v>
      </c>
    </row>
    <row r="235" spans="2:19" s="97" customFormat="1" ht="31.5" customHeight="1" x14ac:dyDescent="0.5">
      <c r="B235" s="125" t="s">
        <v>211</v>
      </c>
      <c r="C235" s="126" t="s">
        <v>185</v>
      </c>
      <c r="D235" s="116" t="s">
        <v>211</v>
      </c>
      <c r="E235" s="195" t="s">
        <v>209</v>
      </c>
      <c r="F235" s="112" t="s">
        <v>63</v>
      </c>
      <c r="G235" s="112">
        <v>3</v>
      </c>
      <c r="H235" s="112">
        <v>1000</v>
      </c>
      <c r="I235" s="112">
        <v>300</v>
      </c>
      <c r="J235" s="106">
        <f t="shared" si="151"/>
        <v>700</v>
      </c>
      <c r="K235" s="118">
        <v>9</v>
      </c>
      <c r="L235" s="107">
        <f t="shared" si="140"/>
        <v>6300</v>
      </c>
      <c r="M235" s="107">
        <f t="shared" si="141"/>
        <v>1134</v>
      </c>
      <c r="N235" s="177">
        <f t="shared" si="142"/>
        <v>7434</v>
      </c>
      <c r="Q235" s="89"/>
      <c r="R235" s="89"/>
      <c r="S235" s="89"/>
    </row>
    <row r="236" spans="2:19" s="97" customFormat="1" x14ac:dyDescent="0.5">
      <c r="B236" s="127">
        <v>44531</v>
      </c>
      <c r="C236" s="128" t="s">
        <v>185</v>
      </c>
      <c r="D236" s="196">
        <v>44663</v>
      </c>
      <c r="E236" s="194" t="s">
        <v>459</v>
      </c>
      <c r="F236" s="131" t="s">
        <v>63</v>
      </c>
      <c r="G236" s="131">
        <v>13</v>
      </c>
      <c r="H236" s="131">
        <v>20</v>
      </c>
      <c r="I236" s="131">
        <v>0</v>
      </c>
      <c r="J236" s="106">
        <f t="shared" si="151"/>
        <v>20</v>
      </c>
      <c r="K236" s="132">
        <v>55</v>
      </c>
      <c r="L236" s="177">
        <f t="shared" si="140"/>
        <v>1100</v>
      </c>
      <c r="M236" s="177">
        <f t="shared" si="141"/>
        <v>198</v>
      </c>
      <c r="N236" s="177">
        <f t="shared" si="142"/>
        <v>1298</v>
      </c>
      <c r="Q236" s="89"/>
      <c r="R236" s="89"/>
      <c r="S236" s="89"/>
    </row>
    <row r="237" spans="2:19" ht="30" customHeight="1" x14ac:dyDescent="0.5">
      <c r="B237" s="127">
        <f>B236</f>
        <v>44531</v>
      </c>
      <c r="C237" s="128" t="s">
        <v>185</v>
      </c>
      <c r="D237" s="116" t="s">
        <v>211</v>
      </c>
      <c r="E237" s="194" t="s">
        <v>458</v>
      </c>
      <c r="F237" s="131" t="str">
        <f>F236</f>
        <v>PAQ,</v>
      </c>
      <c r="G237" s="131">
        <v>2</v>
      </c>
      <c r="H237" s="131">
        <v>20</v>
      </c>
      <c r="I237" s="131">
        <v>0</v>
      </c>
      <c r="J237" s="106">
        <f t="shared" si="151"/>
        <v>20</v>
      </c>
      <c r="K237" s="132">
        <v>520</v>
      </c>
      <c r="L237" s="177">
        <f t="shared" si="140"/>
        <v>10400</v>
      </c>
      <c r="M237" s="177">
        <f t="shared" si="141"/>
        <v>1872</v>
      </c>
      <c r="N237" s="177">
        <f t="shared" si="142"/>
        <v>12272</v>
      </c>
    </row>
    <row r="238" spans="2:19" x14ac:dyDescent="0.5">
      <c r="B238" s="197">
        <v>44663</v>
      </c>
      <c r="C238" s="128" t="s">
        <v>375</v>
      </c>
      <c r="D238" s="196">
        <v>44663</v>
      </c>
      <c r="E238" s="194" t="s">
        <v>431</v>
      </c>
      <c r="F238" s="131" t="s">
        <v>55</v>
      </c>
      <c r="G238" s="131">
        <v>3</v>
      </c>
      <c r="H238" s="131">
        <v>7</v>
      </c>
      <c r="I238" s="131">
        <v>0</v>
      </c>
      <c r="J238" s="106">
        <f t="shared" ref="J238" si="152">H238-I238</f>
        <v>7</v>
      </c>
      <c r="K238" s="132">
        <v>237.3</v>
      </c>
      <c r="L238" s="177">
        <f t="shared" ref="L238" si="153">J238*K238</f>
        <v>1661.1000000000001</v>
      </c>
      <c r="M238" s="177">
        <f t="shared" ref="M238" si="154">L238*18%</f>
        <v>298.99799999999999</v>
      </c>
      <c r="N238" s="177">
        <f t="shared" ref="N238" si="155">L238+M238</f>
        <v>1960.0980000000002</v>
      </c>
    </row>
    <row r="239" spans="2:19" ht="26.25" customHeight="1" x14ac:dyDescent="0.5">
      <c r="B239" s="125" t="s">
        <v>211</v>
      </c>
      <c r="C239" s="126" t="s">
        <v>103</v>
      </c>
      <c r="D239" s="116">
        <v>44743</v>
      </c>
      <c r="E239" s="195" t="s">
        <v>67</v>
      </c>
      <c r="F239" s="112" t="s">
        <v>55</v>
      </c>
      <c r="G239" s="112">
        <v>0</v>
      </c>
      <c r="H239" s="112">
        <v>6</v>
      </c>
      <c r="I239" s="112">
        <v>3</v>
      </c>
      <c r="J239" s="106">
        <f t="shared" si="151"/>
        <v>3</v>
      </c>
      <c r="K239" s="118">
        <v>218</v>
      </c>
      <c r="L239" s="118">
        <f t="shared" si="140"/>
        <v>654</v>
      </c>
      <c r="M239" s="118">
        <f t="shared" si="141"/>
        <v>117.72</v>
      </c>
      <c r="N239" s="118">
        <f t="shared" si="142"/>
        <v>771.72</v>
      </c>
    </row>
    <row r="240" spans="2:19" ht="26.25" customHeight="1" x14ac:dyDescent="0.5">
      <c r="B240" s="125">
        <v>45006</v>
      </c>
      <c r="C240" s="126" t="s">
        <v>410</v>
      </c>
      <c r="D240" s="125">
        <v>45006</v>
      </c>
      <c r="E240" s="195" t="s">
        <v>430</v>
      </c>
      <c r="F240" s="112" t="s">
        <v>55</v>
      </c>
      <c r="G240" s="112">
        <v>0</v>
      </c>
      <c r="H240" s="112">
        <v>15</v>
      </c>
      <c r="I240" s="112">
        <v>0</v>
      </c>
      <c r="J240" s="106">
        <f t="shared" ref="J240" si="156">H240-I240</f>
        <v>15</v>
      </c>
      <c r="K240" s="118">
        <v>46.62</v>
      </c>
      <c r="L240" s="118">
        <f t="shared" ref="L240" si="157">J240*K240</f>
        <v>699.3</v>
      </c>
      <c r="M240" s="118">
        <f t="shared" ref="M240" si="158">L240*18%</f>
        <v>125.87399999999998</v>
      </c>
      <c r="N240" s="118">
        <f t="shared" ref="N240" si="159">L240+M240</f>
        <v>825.17399999999998</v>
      </c>
    </row>
    <row r="241" spans="1:14" ht="26.25" customHeight="1" x14ac:dyDescent="0.5">
      <c r="B241" s="125">
        <v>44743</v>
      </c>
      <c r="C241" s="126" t="s">
        <v>410</v>
      </c>
      <c r="D241" s="116">
        <v>44743</v>
      </c>
      <c r="E241" s="195" t="s">
        <v>412</v>
      </c>
      <c r="F241" s="112" t="s">
        <v>55</v>
      </c>
      <c r="G241" s="112">
        <v>0</v>
      </c>
      <c r="H241" s="112">
        <v>15</v>
      </c>
      <c r="I241" s="112">
        <v>4</v>
      </c>
      <c r="J241" s="106">
        <f t="shared" si="151"/>
        <v>11</v>
      </c>
      <c r="K241" s="118">
        <v>16</v>
      </c>
      <c r="L241" s="118">
        <f t="shared" si="140"/>
        <v>176</v>
      </c>
      <c r="M241" s="118">
        <f t="shared" si="141"/>
        <v>31.68</v>
      </c>
      <c r="N241" s="118">
        <f t="shared" si="142"/>
        <v>207.68</v>
      </c>
    </row>
    <row r="242" spans="1:14" ht="26.25" customHeight="1" x14ac:dyDescent="0.5">
      <c r="B242" s="125">
        <v>44743</v>
      </c>
      <c r="C242" s="126" t="s">
        <v>410</v>
      </c>
      <c r="D242" s="116">
        <v>44743</v>
      </c>
      <c r="E242" s="195" t="s">
        <v>411</v>
      </c>
      <c r="F242" s="112" t="s">
        <v>55</v>
      </c>
      <c r="G242" s="112">
        <v>0</v>
      </c>
      <c r="H242" s="112">
        <v>81</v>
      </c>
      <c r="I242" s="112">
        <v>10</v>
      </c>
      <c r="J242" s="106">
        <f t="shared" ref="J242" si="160">H242-I242</f>
        <v>71</v>
      </c>
      <c r="K242" s="118">
        <v>20</v>
      </c>
      <c r="L242" s="118">
        <f t="shared" ref="L242" si="161">J242*K242</f>
        <v>1420</v>
      </c>
      <c r="M242" s="118">
        <f t="shared" ref="M242" si="162">L242*18%</f>
        <v>255.6</v>
      </c>
      <c r="N242" s="118">
        <f t="shared" ref="N242" si="163">L242+M242</f>
        <v>1675.6</v>
      </c>
    </row>
    <row r="243" spans="1:14" ht="29.25" customHeight="1" x14ac:dyDescent="0.5">
      <c r="A243" s="77" t="s">
        <v>269</v>
      </c>
      <c r="B243" s="125" t="s">
        <v>211</v>
      </c>
      <c r="C243" s="126" t="s">
        <v>104</v>
      </c>
      <c r="D243" s="116" t="s">
        <v>211</v>
      </c>
      <c r="E243" s="195" t="s">
        <v>27</v>
      </c>
      <c r="F243" s="112" t="s">
        <v>55</v>
      </c>
      <c r="G243" s="112">
        <v>4</v>
      </c>
      <c r="H243" s="112">
        <v>6</v>
      </c>
      <c r="I243" s="112">
        <v>3</v>
      </c>
      <c r="J243" s="112">
        <f t="shared" ref="J243:J245" si="164">H243-I243</f>
        <v>3</v>
      </c>
      <c r="K243" s="118">
        <v>195</v>
      </c>
      <c r="L243" s="118">
        <f t="shared" si="140"/>
        <v>585</v>
      </c>
      <c r="M243" s="118">
        <f t="shared" si="141"/>
        <v>105.3</v>
      </c>
      <c r="N243" s="118">
        <f t="shared" si="142"/>
        <v>690.3</v>
      </c>
    </row>
    <row r="244" spans="1:14" ht="33" customHeight="1" x14ac:dyDescent="0.5">
      <c r="B244" s="125" t="s">
        <v>211</v>
      </c>
      <c r="C244" s="126" t="s">
        <v>193</v>
      </c>
      <c r="D244" s="116" t="s">
        <v>211</v>
      </c>
      <c r="E244" s="195" t="s">
        <v>212</v>
      </c>
      <c r="F244" s="112" t="s">
        <v>55</v>
      </c>
      <c r="G244" s="112">
        <v>3</v>
      </c>
      <c r="H244" s="112">
        <v>15</v>
      </c>
      <c r="I244" s="112">
        <v>15</v>
      </c>
      <c r="J244" s="106">
        <f t="shared" si="164"/>
        <v>0</v>
      </c>
      <c r="K244" s="118">
        <v>213</v>
      </c>
      <c r="L244" s="118">
        <f t="shared" si="140"/>
        <v>0</v>
      </c>
      <c r="M244" s="118">
        <f t="shared" si="141"/>
        <v>0</v>
      </c>
      <c r="N244" s="118">
        <f t="shared" si="142"/>
        <v>0</v>
      </c>
    </row>
    <row r="245" spans="1:14" ht="35.25" customHeight="1" x14ac:dyDescent="0.5">
      <c r="B245" s="198">
        <v>42958</v>
      </c>
      <c r="C245" s="126" t="s">
        <v>105</v>
      </c>
      <c r="D245" s="199">
        <v>42958</v>
      </c>
      <c r="E245" s="195" t="s">
        <v>28</v>
      </c>
      <c r="F245" s="112" t="s">
        <v>55</v>
      </c>
      <c r="G245" s="112">
        <v>3</v>
      </c>
      <c r="H245" s="112">
        <v>8</v>
      </c>
      <c r="I245" s="112">
        <v>8</v>
      </c>
      <c r="J245" s="106">
        <f t="shared" si="164"/>
        <v>0</v>
      </c>
      <c r="K245" s="118">
        <v>116</v>
      </c>
      <c r="L245" s="107">
        <f t="shared" si="140"/>
        <v>0</v>
      </c>
      <c r="M245" s="107">
        <f t="shared" si="141"/>
        <v>0</v>
      </c>
      <c r="N245" s="107">
        <f t="shared" si="142"/>
        <v>0</v>
      </c>
    </row>
    <row r="246" spans="1:14" x14ac:dyDescent="0.5">
      <c r="B246" s="200"/>
      <c r="C246" s="201"/>
      <c r="D246" s="245" t="s">
        <v>138</v>
      </c>
      <c r="E246" s="245"/>
      <c r="F246" s="114"/>
      <c r="G246" s="114"/>
      <c r="H246" s="113"/>
      <c r="I246" s="113"/>
      <c r="J246" s="114"/>
      <c r="K246" s="136"/>
      <c r="L246" s="137"/>
      <c r="M246" s="137"/>
      <c r="N246" s="193">
        <f>SUM(N247:N262)</f>
        <v>78004.490000000005</v>
      </c>
    </row>
    <row r="247" spans="1:14" ht="31.5" customHeight="1" x14ac:dyDescent="0.5">
      <c r="B247" s="197">
        <v>44517</v>
      </c>
      <c r="C247" s="103" t="s">
        <v>106</v>
      </c>
      <c r="D247" s="196">
        <v>43999</v>
      </c>
      <c r="E247" s="202" t="s">
        <v>278</v>
      </c>
      <c r="F247" s="106" t="s">
        <v>55</v>
      </c>
      <c r="G247" s="106">
        <v>0</v>
      </c>
      <c r="H247" s="106">
        <v>24</v>
      </c>
      <c r="I247" s="106">
        <v>7</v>
      </c>
      <c r="J247" s="106">
        <f t="shared" ref="J247:J262" si="165">H247-I247</f>
        <v>17</v>
      </c>
      <c r="K247" s="107">
        <v>515</v>
      </c>
      <c r="L247" s="107">
        <f t="shared" ref="L247:L262" si="166">J247*K247</f>
        <v>8755</v>
      </c>
      <c r="M247" s="107">
        <f t="shared" ref="M247:M262" si="167">L247*18%</f>
        <v>1575.8999999999999</v>
      </c>
      <c r="N247" s="107">
        <f t="shared" ref="N247:N262" si="168">L247+M247</f>
        <v>10330.9</v>
      </c>
    </row>
    <row r="248" spans="1:14" ht="33" customHeight="1" x14ac:dyDescent="0.5">
      <c r="B248" s="197">
        <v>44517</v>
      </c>
      <c r="C248" s="126" t="s">
        <v>107</v>
      </c>
      <c r="D248" s="104">
        <v>45404</v>
      </c>
      <c r="E248" s="195" t="s">
        <v>38</v>
      </c>
      <c r="F248" s="112" t="s">
        <v>55</v>
      </c>
      <c r="G248" s="112">
        <v>0</v>
      </c>
      <c r="H248" s="112">
        <v>15</v>
      </c>
      <c r="I248" s="112">
        <v>8</v>
      </c>
      <c r="J248" s="106">
        <f t="shared" si="165"/>
        <v>7</v>
      </c>
      <c r="K248" s="118">
        <v>203</v>
      </c>
      <c r="L248" s="107">
        <f t="shared" si="166"/>
        <v>1421</v>
      </c>
      <c r="M248" s="107">
        <f t="shared" si="167"/>
        <v>255.78</v>
      </c>
      <c r="N248" s="107">
        <f t="shared" si="168"/>
        <v>1676.78</v>
      </c>
    </row>
    <row r="249" spans="1:14" x14ac:dyDescent="0.5">
      <c r="B249" s="197">
        <v>43999</v>
      </c>
      <c r="C249" s="126" t="s">
        <v>108</v>
      </c>
      <c r="D249" s="104">
        <v>45404</v>
      </c>
      <c r="E249" s="203" t="s">
        <v>37</v>
      </c>
      <c r="F249" s="112" t="s">
        <v>55</v>
      </c>
      <c r="G249" s="112">
        <v>0</v>
      </c>
      <c r="H249" s="204">
        <v>25</v>
      </c>
      <c r="I249" s="204">
        <v>8</v>
      </c>
      <c r="J249" s="106">
        <f t="shared" si="165"/>
        <v>17</v>
      </c>
      <c r="K249" s="205">
        <v>225</v>
      </c>
      <c r="L249" s="107">
        <f t="shared" si="166"/>
        <v>3825</v>
      </c>
      <c r="M249" s="107">
        <f t="shared" si="167"/>
        <v>688.5</v>
      </c>
      <c r="N249" s="107">
        <f t="shared" si="168"/>
        <v>4513.5</v>
      </c>
    </row>
    <row r="250" spans="1:14" x14ac:dyDescent="0.5">
      <c r="B250" s="197">
        <v>44517</v>
      </c>
      <c r="C250" s="126" t="s">
        <v>109</v>
      </c>
      <c r="D250" s="104">
        <v>45404</v>
      </c>
      <c r="E250" s="195" t="s">
        <v>57</v>
      </c>
      <c r="F250" s="112" t="s">
        <v>55</v>
      </c>
      <c r="G250" s="112">
        <v>0</v>
      </c>
      <c r="H250" s="112">
        <v>100</v>
      </c>
      <c r="I250" s="112">
        <v>48</v>
      </c>
      <c r="J250" s="106">
        <f t="shared" si="165"/>
        <v>52</v>
      </c>
      <c r="K250" s="118">
        <v>331</v>
      </c>
      <c r="L250" s="107">
        <f t="shared" si="166"/>
        <v>17212</v>
      </c>
      <c r="M250" s="107">
        <f t="shared" si="167"/>
        <v>3098.16</v>
      </c>
      <c r="N250" s="107">
        <f t="shared" si="168"/>
        <v>20310.16</v>
      </c>
    </row>
    <row r="251" spans="1:14" x14ac:dyDescent="0.5">
      <c r="B251" s="102">
        <v>44760</v>
      </c>
      <c r="C251" s="126" t="s">
        <v>115</v>
      </c>
      <c r="D251" s="104">
        <v>45404</v>
      </c>
      <c r="E251" s="195" t="s">
        <v>406</v>
      </c>
      <c r="F251" s="112" t="s">
        <v>55</v>
      </c>
      <c r="G251" s="112">
        <v>0</v>
      </c>
      <c r="H251" s="112">
        <v>6</v>
      </c>
      <c r="I251" s="112">
        <v>0</v>
      </c>
      <c r="J251" s="106">
        <f t="shared" ref="J251" si="169">H251-I251</f>
        <v>6</v>
      </c>
      <c r="K251" s="118">
        <v>435</v>
      </c>
      <c r="L251" s="107">
        <f t="shared" ref="L251" si="170">J251*K251</f>
        <v>2610</v>
      </c>
      <c r="M251" s="107">
        <f t="shared" ref="M251" si="171">L251*18%</f>
        <v>469.79999999999995</v>
      </c>
      <c r="N251" s="107">
        <f t="shared" ref="N251" si="172">L251+M251</f>
        <v>3079.8</v>
      </c>
    </row>
    <row r="252" spans="1:14" ht="37.5" customHeight="1" x14ac:dyDescent="0.5">
      <c r="B252" s="197">
        <v>44517</v>
      </c>
      <c r="C252" s="126" t="s">
        <v>102</v>
      </c>
      <c r="D252" s="104">
        <v>45404</v>
      </c>
      <c r="E252" s="195" t="s">
        <v>276</v>
      </c>
      <c r="F252" s="112" t="s">
        <v>55</v>
      </c>
      <c r="G252" s="112">
        <v>0</v>
      </c>
      <c r="H252" s="112">
        <v>10</v>
      </c>
      <c r="I252" s="112">
        <v>4</v>
      </c>
      <c r="J252" s="106">
        <f t="shared" si="165"/>
        <v>6</v>
      </c>
      <c r="K252" s="118">
        <v>1573.25</v>
      </c>
      <c r="L252" s="107">
        <f t="shared" si="166"/>
        <v>9439.5</v>
      </c>
      <c r="M252" s="107">
        <f t="shared" si="167"/>
        <v>1699.11</v>
      </c>
      <c r="N252" s="107">
        <f t="shared" si="168"/>
        <v>11138.61</v>
      </c>
    </row>
    <row r="253" spans="1:14" ht="30" customHeight="1" x14ac:dyDescent="0.5">
      <c r="B253" s="197">
        <v>44517</v>
      </c>
      <c r="C253" s="126" t="s">
        <v>110</v>
      </c>
      <c r="D253" s="104">
        <v>45404</v>
      </c>
      <c r="E253" s="195" t="s">
        <v>277</v>
      </c>
      <c r="F253" s="112" t="s">
        <v>55</v>
      </c>
      <c r="G253" s="112">
        <v>0</v>
      </c>
      <c r="H253" s="112">
        <v>6</v>
      </c>
      <c r="I253" s="112">
        <v>6</v>
      </c>
      <c r="J253" s="106">
        <f t="shared" si="165"/>
        <v>0</v>
      </c>
      <c r="K253" s="118">
        <v>128</v>
      </c>
      <c r="L253" s="107">
        <f t="shared" si="166"/>
        <v>0</v>
      </c>
      <c r="M253" s="107">
        <f t="shared" si="167"/>
        <v>0</v>
      </c>
      <c r="N253" s="107">
        <f t="shared" si="168"/>
        <v>0</v>
      </c>
    </row>
    <row r="254" spans="1:14" x14ac:dyDescent="0.5">
      <c r="B254" s="197">
        <v>44517</v>
      </c>
      <c r="C254" s="126" t="s">
        <v>99</v>
      </c>
      <c r="D254" s="104">
        <v>45404</v>
      </c>
      <c r="E254" s="195" t="s">
        <v>58</v>
      </c>
      <c r="F254" s="112" t="s">
        <v>407</v>
      </c>
      <c r="G254" s="112">
        <v>0</v>
      </c>
      <c r="H254" s="112">
        <v>100</v>
      </c>
      <c r="I254" s="112">
        <v>6</v>
      </c>
      <c r="J254" s="106">
        <f t="shared" si="165"/>
        <v>94</v>
      </c>
      <c r="K254" s="118">
        <v>130</v>
      </c>
      <c r="L254" s="107">
        <f t="shared" si="166"/>
        <v>12220</v>
      </c>
      <c r="M254" s="107">
        <f t="shared" si="167"/>
        <v>2199.6</v>
      </c>
      <c r="N254" s="107">
        <f t="shared" si="168"/>
        <v>14419.6</v>
      </c>
    </row>
    <row r="255" spans="1:14" x14ac:dyDescent="0.5">
      <c r="B255" s="197">
        <v>43999</v>
      </c>
      <c r="C255" s="126" t="s">
        <v>111</v>
      </c>
      <c r="D255" s="196">
        <v>43999</v>
      </c>
      <c r="E255" s="195" t="s">
        <v>59</v>
      </c>
      <c r="F255" s="112" t="s">
        <v>55</v>
      </c>
      <c r="G255" s="112">
        <v>0</v>
      </c>
      <c r="H255" s="112">
        <v>5</v>
      </c>
      <c r="I255" s="112">
        <v>5</v>
      </c>
      <c r="J255" s="106">
        <f t="shared" si="165"/>
        <v>0</v>
      </c>
      <c r="K255" s="118">
        <v>125</v>
      </c>
      <c r="L255" s="107">
        <f t="shared" si="166"/>
        <v>0</v>
      </c>
      <c r="M255" s="107">
        <f t="shared" si="167"/>
        <v>0</v>
      </c>
      <c r="N255" s="107">
        <f t="shared" si="168"/>
        <v>0</v>
      </c>
    </row>
    <row r="256" spans="1:14" ht="30.75" customHeight="1" x14ac:dyDescent="0.5">
      <c r="B256" s="197">
        <v>43999</v>
      </c>
      <c r="C256" s="126" t="s">
        <v>112</v>
      </c>
      <c r="D256" s="196">
        <v>43999</v>
      </c>
      <c r="E256" s="195" t="s">
        <v>60</v>
      </c>
      <c r="F256" s="112" t="s">
        <v>55</v>
      </c>
      <c r="G256" s="112">
        <v>0</v>
      </c>
      <c r="H256" s="112">
        <v>5</v>
      </c>
      <c r="I256" s="112">
        <v>5</v>
      </c>
      <c r="J256" s="106">
        <f t="shared" si="165"/>
        <v>0</v>
      </c>
      <c r="K256" s="118">
        <v>120</v>
      </c>
      <c r="L256" s="107">
        <f t="shared" si="166"/>
        <v>0</v>
      </c>
      <c r="M256" s="107">
        <f t="shared" si="167"/>
        <v>0</v>
      </c>
      <c r="N256" s="107">
        <f t="shared" si="168"/>
        <v>0</v>
      </c>
    </row>
    <row r="257" spans="2:16" ht="30" customHeight="1" x14ac:dyDescent="0.5">
      <c r="B257" s="197">
        <v>43999</v>
      </c>
      <c r="C257" s="126" t="s">
        <v>113</v>
      </c>
      <c r="D257" s="196">
        <v>43999</v>
      </c>
      <c r="E257" s="195" t="s">
        <v>61</v>
      </c>
      <c r="F257" s="112" t="s">
        <v>55</v>
      </c>
      <c r="G257" s="112">
        <v>0</v>
      </c>
      <c r="H257" s="112">
        <v>5</v>
      </c>
      <c r="I257" s="112">
        <v>5</v>
      </c>
      <c r="J257" s="106">
        <f t="shared" si="165"/>
        <v>0</v>
      </c>
      <c r="K257" s="118">
        <v>120</v>
      </c>
      <c r="L257" s="107">
        <f t="shared" si="166"/>
        <v>0</v>
      </c>
      <c r="M257" s="107">
        <f t="shared" si="167"/>
        <v>0</v>
      </c>
      <c r="N257" s="107">
        <f t="shared" si="168"/>
        <v>0</v>
      </c>
    </row>
    <row r="258" spans="2:16" ht="27.75" customHeight="1" x14ac:dyDescent="0.5">
      <c r="B258" s="197">
        <v>44517</v>
      </c>
      <c r="C258" s="126" t="s">
        <v>114</v>
      </c>
      <c r="D258" s="104">
        <v>44760</v>
      </c>
      <c r="E258" s="195" t="s">
        <v>62</v>
      </c>
      <c r="F258" s="112" t="s">
        <v>63</v>
      </c>
      <c r="G258" s="112">
        <v>0</v>
      </c>
      <c r="H258" s="112">
        <v>76</v>
      </c>
      <c r="I258" s="112">
        <v>33</v>
      </c>
      <c r="J258" s="106">
        <f t="shared" si="165"/>
        <v>43</v>
      </c>
      <c r="K258" s="118">
        <v>210</v>
      </c>
      <c r="L258" s="107">
        <f t="shared" si="166"/>
        <v>9030</v>
      </c>
      <c r="M258" s="107">
        <f t="shared" si="167"/>
        <v>1625.3999999999999</v>
      </c>
      <c r="N258" s="107">
        <f t="shared" si="168"/>
        <v>10655.4</v>
      </c>
    </row>
    <row r="259" spans="2:16" x14ac:dyDescent="0.5">
      <c r="B259" s="197">
        <v>43999</v>
      </c>
      <c r="C259" s="126" t="s">
        <v>115</v>
      </c>
      <c r="D259" s="196">
        <v>43999</v>
      </c>
      <c r="E259" s="195" t="s">
        <v>65</v>
      </c>
      <c r="F259" s="112" t="s">
        <v>63</v>
      </c>
      <c r="G259" s="112">
        <v>0</v>
      </c>
      <c r="H259" s="112">
        <v>2</v>
      </c>
      <c r="I259" s="112">
        <v>2</v>
      </c>
      <c r="J259" s="106">
        <f t="shared" si="165"/>
        <v>0</v>
      </c>
      <c r="K259" s="118">
        <v>2480</v>
      </c>
      <c r="L259" s="107">
        <f t="shared" si="166"/>
        <v>0</v>
      </c>
      <c r="M259" s="107">
        <f t="shared" si="167"/>
        <v>0</v>
      </c>
      <c r="N259" s="107">
        <f t="shared" si="168"/>
        <v>0</v>
      </c>
    </row>
    <row r="260" spans="2:16" x14ac:dyDescent="0.5">
      <c r="B260" s="197">
        <v>43999</v>
      </c>
      <c r="C260" s="126" t="s">
        <v>95</v>
      </c>
      <c r="D260" s="196">
        <v>43999</v>
      </c>
      <c r="E260" s="195" t="s">
        <v>139</v>
      </c>
      <c r="F260" s="112" t="s">
        <v>55</v>
      </c>
      <c r="G260" s="112">
        <v>0</v>
      </c>
      <c r="H260" s="112">
        <v>3</v>
      </c>
      <c r="I260" s="112">
        <v>3</v>
      </c>
      <c r="J260" s="106">
        <f t="shared" si="165"/>
        <v>0</v>
      </c>
      <c r="K260" s="118">
        <v>280</v>
      </c>
      <c r="L260" s="107">
        <f t="shared" si="166"/>
        <v>0</v>
      </c>
      <c r="M260" s="107">
        <f t="shared" si="167"/>
        <v>0</v>
      </c>
      <c r="N260" s="107">
        <f t="shared" si="168"/>
        <v>0</v>
      </c>
    </row>
    <row r="261" spans="2:16" x14ac:dyDescent="0.5">
      <c r="B261" s="197" t="s">
        <v>442</v>
      </c>
      <c r="C261" s="126" t="s">
        <v>95</v>
      </c>
      <c r="D261" s="196">
        <v>45177</v>
      </c>
      <c r="E261" s="195" t="s">
        <v>443</v>
      </c>
      <c r="F261" s="112" t="s">
        <v>55</v>
      </c>
      <c r="G261" s="112">
        <v>0</v>
      </c>
      <c r="H261" s="112">
        <v>10</v>
      </c>
      <c r="I261" s="112">
        <v>1</v>
      </c>
      <c r="J261" s="106">
        <f t="shared" ref="J261" si="173">H261-I261</f>
        <v>9</v>
      </c>
      <c r="K261" s="118">
        <v>177</v>
      </c>
      <c r="L261" s="107">
        <f t="shared" ref="L261" si="174">J261*K261</f>
        <v>1593</v>
      </c>
      <c r="M261" s="107">
        <f t="shared" ref="M261" si="175">L261*18%</f>
        <v>286.74</v>
      </c>
      <c r="N261" s="107">
        <f t="shared" ref="N261" si="176">L261+M261</f>
        <v>1879.74</v>
      </c>
    </row>
    <row r="262" spans="2:16" x14ac:dyDescent="0.5">
      <c r="B262" s="197">
        <v>43999</v>
      </c>
      <c r="C262" s="126" t="s">
        <v>116</v>
      </c>
      <c r="D262" s="196">
        <v>43999</v>
      </c>
      <c r="E262" s="195" t="s">
        <v>64</v>
      </c>
      <c r="F262" s="112" t="s">
        <v>55</v>
      </c>
      <c r="G262" s="112">
        <v>0</v>
      </c>
      <c r="H262" s="112">
        <v>5</v>
      </c>
      <c r="I262" s="112">
        <v>5</v>
      </c>
      <c r="J262" s="106">
        <f t="shared" si="165"/>
        <v>0</v>
      </c>
      <c r="K262" s="118">
        <v>120</v>
      </c>
      <c r="L262" s="107">
        <f t="shared" si="166"/>
        <v>0</v>
      </c>
      <c r="M262" s="107">
        <f t="shared" si="167"/>
        <v>0</v>
      </c>
      <c r="N262" s="107">
        <f t="shared" si="168"/>
        <v>0</v>
      </c>
    </row>
    <row r="263" spans="2:16" ht="30" customHeight="1" x14ac:dyDescent="0.5">
      <c r="B263" s="200"/>
      <c r="C263" s="135"/>
      <c r="D263" s="206"/>
      <c r="E263" s="207" t="s">
        <v>39</v>
      </c>
      <c r="F263" s="135"/>
      <c r="G263" s="135"/>
      <c r="H263" s="135"/>
      <c r="I263" s="135"/>
      <c r="J263" s="135"/>
      <c r="K263" s="135"/>
      <c r="L263" s="135"/>
      <c r="M263" s="135"/>
      <c r="N263" s="208">
        <f>SUM(N246,N215,N33,N25,N20,N15)</f>
        <v>1116616.7955999998</v>
      </c>
    </row>
    <row r="264" spans="2:16" x14ac:dyDescent="0.5">
      <c r="B264" s="209"/>
      <c r="C264" s="210"/>
      <c r="D264" s="211"/>
      <c r="E264" s="212"/>
      <c r="F264" s="210"/>
      <c r="G264" s="210"/>
      <c r="H264" s="210"/>
      <c r="I264" s="210"/>
      <c r="J264" s="210"/>
      <c r="K264" s="210"/>
      <c r="L264" s="210"/>
      <c r="M264" s="210"/>
      <c r="N264" s="210"/>
    </row>
    <row r="265" spans="2:16" x14ac:dyDescent="0.5">
      <c r="B265" s="209"/>
      <c r="C265" s="214"/>
      <c r="D265" s="215"/>
      <c r="E265" s="216"/>
      <c r="F265" s="217" t="s">
        <v>131</v>
      </c>
      <c r="G265" s="217"/>
      <c r="H265" s="214"/>
      <c r="I265" s="214"/>
      <c r="J265" s="214"/>
      <c r="K265" s="214"/>
      <c r="L265" s="214"/>
      <c r="M265" s="214"/>
      <c r="N265" s="214"/>
    </row>
    <row r="266" spans="2:16" ht="21.75" customHeight="1" x14ac:dyDescent="0.5">
      <c r="B266" s="209"/>
      <c r="C266" s="214"/>
      <c r="D266" s="215"/>
      <c r="E266" s="216"/>
      <c r="F266" s="210"/>
      <c r="G266" s="210"/>
      <c r="H266" s="214"/>
      <c r="I266" s="214"/>
      <c r="J266" s="214"/>
      <c r="K266" s="214"/>
      <c r="L266" s="214"/>
      <c r="M266" s="214"/>
      <c r="N266" s="214"/>
    </row>
    <row r="267" spans="2:16" x14ac:dyDescent="0.5">
      <c r="B267" s="209"/>
      <c r="C267" s="214"/>
      <c r="D267" s="215"/>
      <c r="E267" s="216"/>
      <c r="F267" s="217" t="s">
        <v>126</v>
      </c>
      <c r="G267" s="217"/>
      <c r="H267" s="214"/>
      <c r="I267" s="214"/>
      <c r="J267" s="214"/>
      <c r="K267" s="214"/>
      <c r="L267" s="214"/>
      <c r="M267" s="214"/>
      <c r="N267" s="214"/>
    </row>
    <row r="268" spans="2:16" ht="13.5" customHeight="1" x14ac:dyDescent="0.5">
      <c r="B268" s="209"/>
      <c r="C268" s="218" t="s">
        <v>426</v>
      </c>
      <c r="D268" s="211"/>
      <c r="E268" s="219"/>
      <c r="F268" s="214"/>
      <c r="G268" s="214"/>
      <c r="H268" s="210"/>
      <c r="I268" s="210"/>
      <c r="J268" s="218"/>
      <c r="K268" s="218"/>
      <c r="L268" s="218"/>
      <c r="M268" s="218"/>
      <c r="N268" s="214"/>
      <c r="O268" s="82"/>
      <c r="P268" s="82"/>
    </row>
    <row r="269" spans="2:16" ht="21.75" customHeight="1" x14ac:dyDescent="0.5">
      <c r="B269" s="209"/>
      <c r="C269" s="214"/>
      <c r="D269" s="215"/>
      <c r="E269" s="216"/>
      <c r="F269" s="214"/>
      <c r="G269" s="214"/>
      <c r="H269" s="214"/>
      <c r="I269" s="214"/>
      <c r="J269" s="214"/>
      <c r="K269" s="214" t="s">
        <v>125</v>
      </c>
      <c r="L269" s="218"/>
      <c r="M269" s="218"/>
      <c r="N269" s="214"/>
    </row>
    <row r="270" spans="2:16" ht="22.5" customHeight="1" x14ac:dyDescent="0.5">
      <c r="B270" s="209"/>
      <c r="C270" s="214"/>
      <c r="D270" s="220" t="s">
        <v>29</v>
      </c>
      <c r="E270" s="216" t="s">
        <v>435</v>
      </c>
      <c r="F270" s="214"/>
      <c r="G270" s="214"/>
      <c r="H270" s="240" t="s">
        <v>275</v>
      </c>
      <c r="I270" s="240"/>
      <c r="J270" s="214"/>
      <c r="K270" s="214"/>
      <c r="L270" s="214"/>
      <c r="M270" s="214"/>
      <c r="N270" s="214"/>
    </row>
    <row r="271" spans="2:16" ht="15.75" customHeight="1" x14ac:dyDescent="0.5">
      <c r="B271" s="209"/>
      <c r="C271" s="214"/>
      <c r="D271" s="221"/>
      <c r="E271" s="213"/>
      <c r="F271" s="210"/>
      <c r="G271" s="210"/>
      <c r="H271" s="210"/>
      <c r="I271" s="210"/>
      <c r="J271" s="210"/>
      <c r="K271" s="214"/>
      <c r="L271" s="214"/>
      <c r="M271" s="214"/>
      <c r="N271" s="214"/>
    </row>
    <row r="272" spans="2:16" x14ac:dyDescent="0.5">
      <c r="B272" s="209"/>
      <c r="C272" s="214"/>
      <c r="D272" s="211"/>
      <c r="E272" s="213"/>
      <c r="F272" s="210"/>
      <c r="G272" s="210"/>
      <c r="H272" s="210"/>
      <c r="I272" s="210"/>
      <c r="J272" s="210"/>
      <c r="K272" s="214"/>
      <c r="L272" s="214"/>
      <c r="M272" s="214"/>
      <c r="N272" s="214"/>
    </row>
    <row r="273" spans="2:15" ht="32.25" thickBot="1" x14ac:dyDescent="0.55000000000000004">
      <c r="B273" s="209"/>
      <c r="C273" s="214"/>
      <c r="D273" s="215"/>
      <c r="E273" s="234" t="s">
        <v>418</v>
      </c>
      <c r="F273" s="214"/>
      <c r="G273" s="236" t="s">
        <v>432</v>
      </c>
      <c r="H273" s="236"/>
      <c r="I273" s="236"/>
      <c r="J273" s="236"/>
      <c r="K273" s="236"/>
      <c r="L273" s="214"/>
      <c r="M273" s="214"/>
      <c r="N273" s="214"/>
    </row>
    <row r="274" spans="2:15" x14ac:dyDescent="0.5">
      <c r="B274" s="209"/>
      <c r="C274" s="214"/>
      <c r="D274" s="215"/>
      <c r="E274" s="224" t="s">
        <v>434</v>
      </c>
      <c r="F274" s="222"/>
      <c r="G274" s="235" t="s">
        <v>274</v>
      </c>
      <c r="H274" s="235"/>
      <c r="I274" s="235"/>
      <c r="J274" s="235"/>
      <c r="K274" s="235"/>
      <c r="L274" s="214"/>
      <c r="M274" s="214"/>
      <c r="N274" s="214"/>
    </row>
    <row r="279" spans="2:15" x14ac:dyDescent="0.5">
      <c r="K279" s="99"/>
      <c r="L279" s="99"/>
      <c r="M279" s="99"/>
      <c r="N279" s="99"/>
      <c r="O279" s="100"/>
    </row>
  </sheetData>
  <mergeCells count="14">
    <mergeCell ref="G274:K274"/>
    <mergeCell ref="G273:K273"/>
    <mergeCell ref="I1:N7"/>
    <mergeCell ref="E13:E14"/>
    <mergeCell ref="H270:I270"/>
    <mergeCell ref="B11:N11"/>
    <mergeCell ref="B8:N8"/>
    <mergeCell ref="D15:E15"/>
    <mergeCell ref="D215:E215"/>
    <mergeCell ref="D246:E246"/>
    <mergeCell ref="D33:F33"/>
    <mergeCell ref="B20:F20"/>
    <mergeCell ref="B25:F25"/>
    <mergeCell ref="G13:N13"/>
  </mergeCells>
  <pageMargins left="0.23622047244094491" right="0.23622047244094491" top="0.74803149606299213" bottom="0.74803149606299213" header="0.31496062992125984" footer="0.31496062992125984"/>
  <pageSetup paperSize="5" scale="5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topLeftCell="A37" zoomScale="140" zoomScaleNormal="140" workbookViewId="0">
      <selection activeCell="D52" sqref="D52"/>
    </sheetView>
  </sheetViews>
  <sheetFormatPr baseColWidth="10" defaultRowHeight="15" x14ac:dyDescent="0.25"/>
  <cols>
    <col min="1" max="1" width="12.5703125" customWidth="1"/>
    <col min="2" max="2" width="11.7109375" customWidth="1"/>
    <col min="3" max="3" width="10.28515625" customWidth="1"/>
    <col min="4" max="4" width="55.85546875" style="28" customWidth="1"/>
    <col min="5" max="5" width="1.7109375" customWidth="1"/>
    <col min="6" max="6" width="8.140625" customWidth="1"/>
    <col min="7" max="7" width="7.140625" style="32" customWidth="1"/>
    <col min="8" max="8" width="6.140625" style="32" customWidth="1"/>
    <col min="9" max="9" width="7.28515625" style="32" customWidth="1"/>
    <col min="10" max="10" width="11.42578125" style="32"/>
    <col min="11" max="11" width="10.28515625" customWidth="1"/>
  </cols>
  <sheetData>
    <row r="1" spans="1:14" ht="18" customHeight="1" x14ac:dyDescent="0.25">
      <c r="A1" s="1" t="s">
        <v>29</v>
      </c>
      <c r="B1" s="1"/>
      <c r="C1" s="1"/>
      <c r="D1" s="27"/>
      <c r="F1" s="22"/>
      <c r="G1" s="30"/>
      <c r="H1" s="11"/>
      <c r="I1" s="11"/>
      <c r="J1" s="11"/>
      <c r="K1" s="11"/>
      <c r="L1" s="11"/>
      <c r="M1" s="25"/>
    </row>
    <row r="2" spans="1:14" x14ac:dyDescent="0.25">
      <c r="B2" s="22"/>
      <c r="F2" s="22"/>
      <c r="G2" s="30"/>
      <c r="H2" s="11"/>
      <c r="I2" s="11"/>
      <c r="J2" s="11"/>
      <c r="K2" s="11"/>
      <c r="L2" s="11"/>
      <c r="M2" s="25"/>
    </row>
    <row r="3" spans="1:14" ht="17.25" x14ac:dyDescent="0.25">
      <c r="A3" s="2" t="s">
        <v>30</v>
      </c>
      <c r="B3" s="2"/>
      <c r="C3" s="2"/>
      <c r="D3" s="29"/>
      <c r="F3" s="22"/>
      <c r="G3" s="30"/>
      <c r="H3" s="11"/>
      <c r="I3" s="11"/>
      <c r="J3" s="11"/>
      <c r="K3" s="11"/>
      <c r="L3" s="11"/>
      <c r="M3" s="25"/>
    </row>
    <row r="4" spans="1:14" x14ac:dyDescent="0.25">
      <c r="B4" s="22"/>
      <c r="F4" s="22"/>
      <c r="G4" s="30"/>
      <c r="H4" s="11"/>
      <c r="I4" s="11"/>
      <c r="J4" s="11"/>
      <c r="K4" s="11"/>
      <c r="L4" s="11"/>
      <c r="M4" s="25"/>
    </row>
    <row r="5" spans="1:14" x14ac:dyDescent="0.25">
      <c r="B5" s="22"/>
      <c r="F5" s="22"/>
      <c r="G5" s="30"/>
      <c r="H5" s="11"/>
      <c r="I5" s="11"/>
      <c r="J5" s="11"/>
      <c r="K5" s="11"/>
      <c r="L5" s="11"/>
      <c r="M5" s="25"/>
    </row>
    <row r="6" spans="1:14" ht="17.25" x14ac:dyDescent="0.25">
      <c r="B6" s="2"/>
      <c r="C6" s="2"/>
      <c r="D6" s="29"/>
      <c r="F6" s="22"/>
      <c r="G6" s="30"/>
      <c r="H6" s="11"/>
      <c r="I6" s="11"/>
      <c r="J6" s="11"/>
      <c r="K6" s="11"/>
      <c r="L6" s="11"/>
      <c r="M6" s="25"/>
    </row>
    <row r="7" spans="1:14" ht="23.25" x14ac:dyDescent="0.25">
      <c r="A7" s="36" t="s">
        <v>206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4" ht="17.25" x14ac:dyDescent="0.25">
      <c r="A8" s="2" t="s">
        <v>31</v>
      </c>
      <c r="B8" s="2" t="s">
        <v>124</v>
      </c>
      <c r="C8" s="2" t="s">
        <v>210</v>
      </c>
      <c r="E8" s="8"/>
      <c r="F8" s="10"/>
      <c r="G8" s="31"/>
      <c r="H8" s="31"/>
      <c r="I8" s="33"/>
      <c r="J8" s="34"/>
      <c r="K8" s="24"/>
      <c r="L8" s="24"/>
      <c r="M8" s="22"/>
    </row>
    <row r="9" spans="1:14" ht="17.25" customHeight="1" x14ac:dyDescent="0.25">
      <c r="A9" s="37" t="s">
        <v>380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4" ht="1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4" ht="15.75" customHeight="1" thickBot="1" x14ac:dyDescent="0.3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4" ht="22.5" x14ac:dyDescent="0.25">
      <c r="A12" s="39" t="s">
        <v>42</v>
      </c>
      <c r="B12" s="39" t="s">
        <v>40</v>
      </c>
      <c r="C12" s="39" t="s">
        <v>42</v>
      </c>
      <c r="D12" s="40" t="s">
        <v>53</v>
      </c>
      <c r="E12" s="41"/>
      <c r="F12" s="42" t="s">
        <v>0</v>
      </c>
      <c r="G12" s="64"/>
      <c r="H12" s="65"/>
      <c r="I12" s="66" t="s">
        <v>1</v>
      </c>
      <c r="J12" s="64"/>
      <c r="K12" s="67"/>
      <c r="L12" s="67"/>
      <c r="M12" s="68"/>
    </row>
    <row r="13" spans="1:14" ht="22.5" x14ac:dyDescent="0.25">
      <c r="A13" s="69" t="s">
        <v>130</v>
      </c>
      <c r="B13" s="69" t="s">
        <v>41</v>
      </c>
      <c r="C13" s="69" t="s">
        <v>132</v>
      </c>
      <c r="D13" s="70"/>
      <c r="E13" s="71"/>
      <c r="F13" s="72" t="s">
        <v>54</v>
      </c>
      <c r="G13" s="69" t="s">
        <v>2</v>
      </c>
      <c r="H13" s="69" t="s">
        <v>3</v>
      </c>
      <c r="I13" s="69" t="s">
        <v>4</v>
      </c>
      <c r="J13" s="69" t="s">
        <v>33</v>
      </c>
      <c r="K13" s="72" t="s">
        <v>34</v>
      </c>
      <c r="L13" s="73" t="s">
        <v>32</v>
      </c>
      <c r="M13" s="73" t="s">
        <v>5</v>
      </c>
    </row>
    <row r="14" spans="1:14" x14ac:dyDescent="0.25">
      <c r="A14" s="55"/>
      <c r="B14" s="56"/>
      <c r="C14" s="57"/>
      <c r="D14" s="58" t="s">
        <v>282</v>
      </c>
      <c r="E14" s="74"/>
      <c r="F14" s="59"/>
      <c r="G14" s="59"/>
      <c r="H14" s="59"/>
      <c r="I14" s="59"/>
      <c r="J14" s="59"/>
      <c r="K14" s="59"/>
      <c r="L14" s="75"/>
      <c r="M14" s="75"/>
      <c r="N14" s="63"/>
    </row>
    <row r="15" spans="1:14" x14ac:dyDescent="0.25">
      <c r="A15" s="9">
        <v>44550</v>
      </c>
      <c r="B15" s="12" t="s">
        <v>283</v>
      </c>
      <c r="C15" s="20">
        <v>44546</v>
      </c>
      <c r="D15" s="51" t="s">
        <v>284</v>
      </c>
      <c r="E15" s="52"/>
      <c r="F15" s="13" t="s">
        <v>55</v>
      </c>
      <c r="G15" s="15">
        <v>2</v>
      </c>
      <c r="H15" s="15">
        <v>2</v>
      </c>
      <c r="I15" s="15">
        <f t="shared" ref="I15:I31" si="0">G15-H15</f>
        <v>0</v>
      </c>
      <c r="J15" s="15">
        <v>1442.97</v>
      </c>
      <c r="K15" s="19">
        <f t="shared" ref="K15:K31" si="1">I15*J15</f>
        <v>0</v>
      </c>
      <c r="L15" s="19">
        <f t="shared" ref="L15:L31" si="2">K15*18%</f>
        <v>0</v>
      </c>
      <c r="M15" s="19">
        <f t="shared" ref="M15:M31" si="3">K15+L15</f>
        <v>0</v>
      </c>
    </row>
    <row r="16" spans="1:14" x14ac:dyDescent="0.25">
      <c r="A16" s="9">
        <v>44550</v>
      </c>
      <c r="B16" s="12" t="s">
        <v>285</v>
      </c>
      <c r="C16" s="20">
        <v>44546</v>
      </c>
      <c r="D16" s="51" t="s">
        <v>286</v>
      </c>
      <c r="E16" s="52"/>
      <c r="F16" s="13" t="s">
        <v>55</v>
      </c>
      <c r="G16" s="15">
        <v>4</v>
      </c>
      <c r="H16" s="15">
        <v>1</v>
      </c>
      <c r="I16" s="15">
        <f t="shared" si="0"/>
        <v>3</v>
      </c>
      <c r="J16" s="15">
        <v>1095</v>
      </c>
      <c r="K16" s="19">
        <f t="shared" si="1"/>
        <v>3285</v>
      </c>
      <c r="L16" s="19">
        <f t="shared" si="2"/>
        <v>591.29999999999995</v>
      </c>
      <c r="M16" s="19">
        <f t="shared" si="3"/>
        <v>3876.3</v>
      </c>
    </row>
    <row r="17" spans="1:13" ht="16.5" customHeight="1" x14ac:dyDescent="0.25">
      <c r="A17" s="9">
        <v>44550</v>
      </c>
      <c r="B17" s="7" t="s">
        <v>176</v>
      </c>
      <c r="C17" s="35" t="s">
        <v>158</v>
      </c>
      <c r="D17" s="44" t="s">
        <v>167</v>
      </c>
      <c r="E17" s="44"/>
      <c r="F17" s="3" t="s">
        <v>55</v>
      </c>
      <c r="G17" s="45">
        <v>5</v>
      </c>
      <c r="H17" s="45">
        <v>5</v>
      </c>
      <c r="I17" s="3">
        <f t="shared" si="0"/>
        <v>0</v>
      </c>
      <c r="J17" s="6">
        <v>148.30000000000001</v>
      </c>
      <c r="K17" s="5">
        <f t="shared" si="1"/>
        <v>0</v>
      </c>
      <c r="L17" s="5">
        <f t="shared" si="2"/>
        <v>0</v>
      </c>
      <c r="M17" s="5">
        <f t="shared" si="3"/>
        <v>0</v>
      </c>
    </row>
    <row r="18" spans="1:13" ht="17.25" customHeight="1" x14ac:dyDescent="0.25">
      <c r="A18" s="9">
        <v>44550</v>
      </c>
      <c r="B18" s="7" t="s">
        <v>177</v>
      </c>
      <c r="C18" s="35" t="s">
        <v>158</v>
      </c>
      <c r="D18" s="44" t="s">
        <v>168</v>
      </c>
      <c r="E18" s="44"/>
      <c r="F18" s="3" t="s">
        <v>55</v>
      </c>
      <c r="G18" s="45">
        <v>2</v>
      </c>
      <c r="H18" s="45">
        <v>2</v>
      </c>
      <c r="I18" s="3">
        <f t="shared" si="0"/>
        <v>0</v>
      </c>
      <c r="J18" s="6">
        <v>67.790000000000006</v>
      </c>
      <c r="K18" s="5">
        <f t="shared" si="1"/>
        <v>0</v>
      </c>
      <c r="L18" s="5">
        <f t="shared" si="2"/>
        <v>0</v>
      </c>
      <c r="M18" s="5">
        <f t="shared" si="3"/>
        <v>0</v>
      </c>
    </row>
    <row r="19" spans="1:13" x14ac:dyDescent="0.25">
      <c r="A19" s="9">
        <v>44550</v>
      </c>
      <c r="B19" s="26">
        <v>24112401</v>
      </c>
      <c r="C19" s="20">
        <v>44546</v>
      </c>
      <c r="D19" s="53" t="s">
        <v>287</v>
      </c>
      <c r="E19" s="54"/>
      <c r="F19" s="23" t="s">
        <v>55</v>
      </c>
      <c r="G19" s="23">
        <v>2</v>
      </c>
      <c r="H19" s="23">
        <v>0</v>
      </c>
      <c r="I19" s="15">
        <f t="shared" si="0"/>
        <v>2</v>
      </c>
      <c r="J19" s="23">
        <v>1161.3</v>
      </c>
      <c r="K19" s="19">
        <f t="shared" si="1"/>
        <v>2322.6</v>
      </c>
      <c r="L19" s="19">
        <f t="shared" si="2"/>
        <v>418.06799999999998</v>
      </c>
      <c r="M19" s="19">
        <f t="shared" si="3"/>
        <v>2740.6679999999997</v>
      </c>
    </row>
    <row r="20" spans="1:13" ht="17.25" customHeight="1" x14ac:dyDescent="0.25">
      <c r="A20" s="9">
        <v>44550</v>
      </c>
      <c r="B20" s="7" t="s">
        <v>159</v>
      </c>
      <c r="C20" s="35" t="s">
        <v>158</v>
      </c>
      <c r="D20" s="44" t="s">
        <v>161</v>
      </c>
      <c r="E20" s="44"/>
      <c r="F20" s="3" t="s">
        <v>55</v>
      </c>
      <c r="G20" s="45">
        <v>10</v>
      </c>
      <c r="H20" s="45">
        <v>10</v>
      </c>
      <c r="I20" s="3">
        <f t="shared" si="0"/>
        <v>0</v>
      </c>
      <c r="J20" s="6">
        <v>343.94</v>
      </c>
      <c r="K20" s="5">
        <f t="shared" si="1"/>
        <v>0</v>
      </c>
      <c r="L20" s="5">
        <f t="shared" si="2"/>
        <v>0</v>
      </c>
      <c r="M20" s="5">
        <f t="shared" si="3"/>
        <v>0</v>
      </c>
    </row>
    <row r="21" spans="1:13" x14ac:dyDescent="0.25">
      <c r="A21" s="9">
        <v>44550</v>
      </c>
      <c r="B21" s="7" t="s">
        <v>80</v>
      </c>
      <c r="C21" s="35">
        <v>43048</v>
      </c>
      <c r="D21" s="46" t="s">
        <v>15</v>
      </c>
      <c r="E21" s="46"/>
      <c r="F21" s="3" t="s">
        <v>55</v>
      </c>
      <c r="G21" s="3">
        <v>1</v>
      </c>
      <c r="H21" s="3">
        <v>1</v>
      </c>
      <c r="I21" s="3">
        <f t="shared" si="0"/>
        <v>0</v>
      </c>
      <c r="J21" s="5">
        <v>2298.08</v>
      </c>
      <c r="K21" s="5">
        <f t="shared" si="1"/>
        <v>0</v>
      </c>
      <c r="L21" s="5">
        <f t="shared" si="2"/>
        <v>0</v>
      </c>
      <c r="M21" s="5">
        <f t="shared" si="3"/>
        <v>0</v>
      </c>
    </row>
    <row r="22" spans="1:13" ht="15.75" customHeight="1" x14ac:dyDescent="0.25">
      <c r="A22" s="9">
        <v>44550</v>
      </c>
      <c r="B22" s="7" t="s">
        <v>170</v>
      </c>
      <c r="C22" s="35" t="s">
        <v>158</v>
      </c>
      <c r="D22" s="44" t="s">
        <v>163</v>
      </c>
      <c r="E22" s="44"/>
      <c r="F22" s="3" t="s">
        <v>55</v>
      </c>
      <c r="G22" s="45">
        <v>4</v>
      </c>
      <c r="H22" s="45">
        <v>4</v>
      </c>
      <c r="I22" s="3">
        <f t="shared" si="0"/>
        <v>0</v>
      </c>
      <c r="J22" s="6">
        <v>22.51</v>
      </c>
      <c r="K22" s="5">
        <f t="shared" si="1"/>
        <v>0</v>
      </c>
      <c r="L22" s="5">
        <f t="shared" si="2"/>
        <v>0</v>
      </c>
      <c r="M22" s="5">
        <f t="shared" si="3"/>
        <v>0</v>
      </c>
    </row>
    <row r="23" spans="1:13" ht="12.75" customHeight="1" x14ac:dyDescent="0.25">
      <c r="A23" s="9">
        <v>44550</v>
      </c>
      <c r="B23" s="7" t="s">
        <v>171</v>
      </c>
      <c r="C23" s="35" t="s">
        <v>158</v>
      </c>
      <c r="D23" s="44" t="s">
        <v>164</v>
      </c>
      <c r="E23" s="44"/>
      <c r="F23" s="3" t="s">
        <v>55</v>
      </c>
      <c r="G23" s="45">
        <v>5</v>
      </c>
      <c r="H23" s="45">
        <v>5</v>
      </c>
      <c r="I23" s="3">
        <f t="shared" si="0"/>
        <v>0</v>
      </c>
      <c r="J23" s="6">
        <v>254.24</v>
      </c>
      <c r="K23" s="5">
        <f t="shared" si="1"/>
        <v>0</v>
      </c>
      <c r="L23" s="5">
        <f t="shared" si="2"/>
        <v>0</v>
      </c>
      <c r="M23" s="5">
        <f t="shared" si="3"/>
        <v>0</v>
      </c>
    </row>
    <row r="24" spans="1:13" ht="11.25" customHeight="1" x14ac:dyDescent="0.25">
      <c r="A24" s="9">
        <v>44550</v>
      </c>
      <c r="B24" s="7" t="s">
        <v>172</v>
      </c>
      <c r="C24" s="35" t="s">
        <v>158</v>
      </c>
      <c r="D24" s="44" t="s">
        <v>165</v>
      </c>
      <c r="E24" s="44"/>
      <c r="F24" s="3" t="s">
        <v>55</v>
      </c>
      <c r="G24" s="45">
        <v>1</v>
      </c>
      <c r="H24" s="45">
        <v>1</v>
      </c>
      <c r="I24" s="3">
        <f t="shared" si="0"/>
        <v>0</v>
      </c>
      <c r="J24" s="6">
        <v>336.2</v>
      </c>
      <c r="K24" s="5">
        <f t="shared" si="1"/>
        <v>0</v>
      </c>
      <c r="L24" s="5">
        <f t="shared" si="2"/>
        <v>0</v>
      </c>
      <c r="M24" s="5">
        <f t="shared" si="3"/>
        <v>0</v>
      </c>
    </row>
    <row r="25" spans="1:13" ht="12" customHeight="1" x14ac:dyDescent="0.25">
      <c r="A25" s="9">
        <v>44550</v>
      </c>
      <c r="B25" s="7" t="s">
        <v>173</v>
      </c>
      <c r="C25" s="35" t="s">
        <v>158</v>
      </c>
      <c r="D25" s="44" t="s">
        <v>317</v>
      </c>
      <c r="E25" s="44"/>
      <c r="F25" s="3" t="s">
        <v>55</v>
      </c>
      <c r="G25" s="45">
        <v>1</v>
      </c>
      <c r="H25" s="45">
        <v>1</v>
      </c>
      <c r="I25" s="3">
        <f t="shared" si="0"/>
        <v>0</v>
      </c>
      <c r="J25" s="6">
        <v>690.67</v>
      </c>
      <c r="K25" s="5">
        <f t="shared" si="1"/>
        <v>0</v>
      </c>
      <c r="L25" s="5">
        <f t="shared" si="2"/>
        <v>0</v>
      </c>
      <c r="M25" s="5">
        <f t="shared" si="3"/>
        <v>0</v>
      </c>
    </row>
    <row r="26" spans="1:13" ht="12.75" customHeight="1" x14ac:dyDescent="0.25">
      <c r="A26" s="9">
        <v>44550</v>
      </c>
      <c r="B26" s="7" t="s">
        <v>160</v>
      </c>
      <c r="C26" s="35" t="s">
        <v>158</v>
      </c>
      <c r="D26" s="44" t="s">
        <v>162</v>
      </c>
      <c r="E26" s="44"/>
      <c r="F26" s="3" t="s">
        <v>55</v>
      </c>
      <c r="G26" s="45">
        <v>1</v>
      </c>
      <c r="H26" s="45">
        <v>1</v>
      </c>
      <c r="I26" s="3">
        <f t="shared" si="0"/>
        <v>0</v>
      </c>
      <c r="J26" s="6">
        <v>15693.08</v>
      </c>
      <c r="K26" s="5">
        <f t="shared" si="1"/>
        <v>0</v>
      </c>
      <c r="L26" s="5">
        <f t="shared" si="2"/>
        <v>0</v>
      </c>
      <c r="M26" s="5">
        <f t="shared" si="3"/>
        <v>0</v>
      </c>
    </row>
    <row r="27" spans="1:13" ht="14.25" customHeight="1" x14ac:dyDescent="0.25">
      <c r="A27" s="9">
        <v>44550</v>
      </c>
      <c r="B27" s="26">
        <v>46181531</v>
      </c>
      <c r="C27" s="20">
        <v>44546</v>
      </c>
      <c r="D27" s="53" t="s">
        <v>288</v>
      </c>
      <c r="E27" s="54"/>
      <c r="F27" s="23" t="s">
        <v>55</v>
      </c>
      <c r="G27" s="23">
        <v>2</v>
      </c>
      <c r="H27" s="23">
        <v>0</v>
      </c>
      <c r="I27" s="15">
        <f t="shared" si="0"/>
        <v>2</v>
      </c>
      <c r="J27" s="23">
        <v>308.7</v>
      </c>
      <c r="K27" s="19">
        <f t="shared" si="1"/>
        <v>617.4</v>
      </c>
      <c r="L27" s="19">
        <f t="shared" si="2"/>
        <v>111.13199999999999</v>
      </c>
      <c r="M27" s="19">
        <f t="shared" si="3"/>
        <v>728.53199999999993</v>
      </c>
    </row>
    <row r="28" spans="1:13" x14ac:dyDescent="0.25">
      <c r="A28" s="9">
        <v>44550</v>
      </c>
      <c r="B28" s="26">
        <v>26121536</v>
      </c>
      <c r="C28" s="20">
        <v>44546</v>
      </c>
      <c r="D28" s="53" t="s">
        <v>290</v>
      </c>
      <c r="E28" s="54"/>
      <c r="F28" s="23" t="s">
        <v>55</v>
      </c>
      <c r="G28" s="23">
        <v>1</v>
      </c>
      <c r="H28" s="23">
        <v>0</v>
      </c>
      <c r="I28" s="15">
        <f t="shared" si="0"/>
        <v>1</v>
      </c>
      <c r="J28" s="23">
        <v>352</v>
      </c>
      <c r="K28" s="19">
        <f t="shared" si="1"/>
        <v>352</v>
      </c>
      <c r="L28" s="19">
        <f t="shared" si="2"/>
        <v>63.36</v>
      </c>
      <c r="M28" s="19">
        <f t="shared" si="3"/>
        <v>415.36</v>
      </c>
    </row>
    <row r="29" spans="1:13" x14ac:dyDescent="0.25">
      <c r="A29" s="9">
        <v>44550</v>
      </c>
      <c r="B29" s="26">
        <v>39101605</v>
      </c>
      <c r="C29" s="20">
        <v>44546</v>
      </c>
      <c r="D29" s="53" t="s">
        <v>289</v>
      </c>
      <c r="E29" s="54"/>
      <c r="F29" s="23" t="s">
        <v>55</v>
      </c>
      <c r="G29" s="23">
        <v>10</v>
      </c>
      <c r="H29" s="23">
        <v>0</v>
      </c>
      <c r="I29" s="15">
        <f t="shared" si="0"/>
        <v>10</v>
      </c>
      <c r="J29" s="23">
        <v>157.75</v>
      </c>
      <c r="K29" s="19">
        <f t="shared" si="1"/>
        <v>1577.5</v>
      </c>
      <c r="L29" s="19">
        <f t="shared" si="2"/>
        <v>283.95</v>
      </c>
      <c r="M29" s="19">
        <f t="shared" si="3"/>
        <v>1861.45</v>
      </c>
    </row>
    <row r="30" spans="1:13" x14ac:dyDescent="0.25">
      <c r="A30" s="9">
        <v>44550</v>
      </c>
      <c r="B30" s="12" t="s">
        <v>271</v>
      </c>
      <c r="C30" s="20">
        <v>44498</v>
      </c>
      <c r="D30" s="50" t="s">
        <v>272</v>
      </c>
      <c r="E30" s="50"/>
      <c r="F30" s="13" t="s">
        <v>55</v>
      </c>
      <c r="G30" s="13">
        <v>1</v>
      </c>
      <c r="H30" s="13">
        <v>1</v>
      </c>
      <c r="I30" s="15">
        <f t="shared" si="0"/>
        <v>0</v>
      </c>
      <c r="J30" s="13">
        <v>450</v>
      </c>
      <c r="K30" s="19">
        <f t="shared" si="1"/>
        <v>0</v>
      </c>
      <c r="L30" s="19">
        <f t="shared" si="2"/>
        <v>0</v>
      </c>
      <c r="M30" s="19">
        <f t="shared" si="3"/>
        <v>0</v>
      </c>
    </row>
    <row r="31" spans="1:13" x14ac:dyDescent="0.25">
      <c r="A31" s="9">
        <v>44550</v>
      </c>
      <c r="B31" s="21">
        <v>236304</v>
      </c>
      <c r="C31" s="20">
        <v>44498</v>
      </c>
      <c r="D31" s="18" t="s">
        <v>273</v>
      </c>
      <c r="E31" s="18"/>
      <c r="F31" s="21" t="s">
        <v>55</v>
      </c>
      <c r="G31" s="21">
        <v>1</v>
      </c>
      <c r="H31" s="21">
        <v>1</v>
      </c>
      <c r="I31" s="15">
        <f t="shared" si="0"/>
        <v>0</v>
      </c>
      <c r="J31" s="21">
        <v>638.4</v>
      </c>
      <c r="K31" s="19">
        <f t="shared" si="1"/>
        <v>0</v>
      </c>
      <c r="L31" s="19">
        <f t="shared" si="2"/>
        <v>0</v>
      </c>
      <c r="M31" s="19">
        <f t="shared" si="3"/>
        <v>0</v>
      </c>
    </row>
    <row r="32" spans="1:13" x14ac:dyDescent="0.25">
      <c r="A32" s="9">
        <v>44390</v>
      </c>
      <c r="B32" s="7" t="s">
        <v>381</v>
      </c>
      <c r="C32" s="9">
        <v>44390</v>
      </c>
      <c r="D32" s="48" t="s">
        <v>382</v>
      </c>
      <c r="E32" s="48"/>
      <c r="F32" s="21" t="s">
        <v>55</v>
      </c>
      <c r="G32" s="21">
        <v>6</v>
      </c>
      <c r="H32" s="21">
        <v>6</v>
      </c>
      <c r="I32" s="15">
        <f t="shared" ref="I32" si="4">G32-H32</f>
        <v>0</v>
      </c>
      <c r="J32" s="21">
        <v>10280</v>
      </c>
      <c r="K32" s="19">
        <f t="shared" ref="K32" si="5">I32*J32</f>
        <v>0</v>
      </c>
      <c r="L32" s="19">
        <f t="shared" ref="L32" si="6">K32*18%</f>
        <v>0</v>
      </c>
      <c r="M32" s="19">
        <f t="shared" ref="M32" si="7">K32+L32</f>
        <v>0</v>
      </c>
    </row>
    <row r="33" spans="1:13" x14ac:dyDescent="0.25">
      <c r="A33" s="9">
        <v>44390</v>
      </c>
      <c r="B33" s="7" t="s">
        <v>384</v>
      </c>
      <c r="C33" s="9">
        <v>44390</v>
      </c>
      <c r="D33" s="48" t="s">
        <v>383</v>
      </c>
      <c r="E33" s="48"/>
      <c r="F33" s="21" t="s">
        <v>55</v>
      </c>
      <c r="G33" s="21">
        <v>4</v>
      </c>
      <c r="H33" s="21">
        <v>3</v>
      </c>
      <c r="I33" s="15">
        <f t="shared" ref="I33" si="8">G33-H33</f>
        <v>1</v>
      </c>
      <c r="J33" s="21">
        <v>10748.8</v>
      </c>
      <c r="K33" s="19">
        <f t="shared" ref="K33" si="9">I33*J33</f>
        <v>10748.8</v>
      </c>
      <c r="L33" s="19">
        <f t="shared" ref="L33" si="10">K33*18%</f>
        <v>1934.7839999999999</v>
      </c>
      <c r="M33" s="19">
        <f t="shared" ref="M33" si="11">K33+L33</f>
        <v>12683.583999999999</v>
      </c>
    </row>
    <row r="34" spans="1:13" x14ac:dyDescent="0.25">
      <c r="A34" s="9">
        <v>44390</v>
      </c>
      <c r="B34" s="7" t="s">
        <v>384</v>
      </c>
      <c r="C34" s="9">
        <v>44390</v>
      </c>
      <c r="D34" s="53" t="s">
        <v>385</v>
      </c>
      <c r="E34" s="54"/>
      <c r="F34" s="21" t="s">
        <v>55</v>
      </c>
      <c r="G34" s="21">
        <v>2</v>
      </c>
      <c r="H34" s="21">
        <v>2</v>
      </c>
      <c r="I34" s="15">
        <f t="shared" ref="I34" si="12">G34-H34</f>
        <v>0</v>
      </c>
      <c r="J34" s="21">
        <v>14007</v>
      </c>
      <c r="K34" s="19">
        <f t="shared" ref="K34" si="13">I34*J34</f>
        <v>0</v>
      </c>
      <c r="L34" s="19">
        <f t="shared" ref="L34" si="14">K34*18%</f>
        <v>0</v>
      </c>
      <c r="M34" s="19">
        <f t="shared" ref="M34" si="15">K34+L34</f>
        <v>0</v>
      </c>
    </row>
    <row r="35" spans="1:13" x14ac:dyDescent="0.25">
      <c r="A35" s="9">
        <v>44390</v>
      </c>
      <c r="B35" s="7" t="s">
        <v>384</v>
      </c>
      <c r="C35" s="9">
        <v>44390</v>
      </c>
      <c r="D35" s="53" t="s">
        <v>386</v>
      </c>
      <c r="E35" s="54"/>
      <c r="F35" s="21" t="s">
        <v>55</v>
      </c>
      <c r="G35" s="21">
        <v>1</v>
      </c>
      <c r="H35" s="21">
        <v>1</v>
      </c>
      <c r="I35" s="15">
        <f t="shared" ref="I35" si="16">G35-H35</f>
        <v>0</v>
      </c>
      <c r="J35" s="21">
        <v>1233</v>
      </c>
      <c r="K35" s="19">
        <f t="shared" ref="K35" si="17">I35*J35</f>
        <v>0</v>
      </c>
      <c r="L35" s="19">
        <f t="shared" ref="L35" si="18">K35*18%</f>
        <v>0</v>
      </c>
      <c r="M35" s="19">
        <f t="shared" ref="M35" si="19">K35+L35</f>
        <v>0</v>
      </c>
    </row>
    <row r="36" spans="1:13" x14ac:dyDescent="0.25">
      <c r="A36" s="9">
        <v>44390</v>
      </c>
      <c r="B36" s="7" t="s">
        <v>384</v>
      </c>
      <c r="C36" s="9">
        <v>44390</v>
      </c>
      <c r="D36" s="53" t="s">
        <v>387</v>
      </c>
      <c r="E36" s="54"/>
      <c r="F36" s="21" t="s">
        <v>55</v>
      </c>
      <c r="G36" s="21">
        <v>2</v>
      </c>
      <c r="H36" s="21">
        <v>2</v>
      </c>
      <c r="I36" s="15">
        <f t="shared" ref="I36" si="20">G36-H36</f>
        <v>0</v>
      </c>
      <c r="J36" s="21">
        <v>1818</v>
      </c>
      <c r="K36" s="19">
        <f t="shared" ref="K36" si="21">I36*J36</f>
        <v>0</v>
      </c>
      <c r="L36" s="19">
        <f t="shared" ref="L36" si="22">K36*18%</f>
        <v>0</v>
      </c>
      <c r="M36" s="19">
        <f t="shared" ref="M36" si="23">K36+L36</f>
        <v>0</v>
      </c>
    </row>
    <row r="37" spans="1:13" x14ac:dyDescent="0.25">
      <c r="A37" s="9">
        <v>44390</v>
      </c>
      <c r="B37" s="7" t="s">
        <v>384</v>
      </c>
      <c r="C37" s="9">
        <v>44390</v>
      </c>
      <c r="D37" s="53" t="s">
        <v>388</v>
      </c>
      <c r="E37" s="54"/>
      <c r="F37" s="21" t="s">
        <v>55</v>
      </c>
      <c r="G37" s="21">
        <v>4</v>
      </c>
      <c r="H37" s="21">
        <v>4</v>
      </c>
      <c r="I37" s="15">
        <f t="shared" ref="I37" si="24">G37-H37</f>
        <v>0</v>
      </c>
      <c r="J37" s="21">
        <v>145</v>
      </c>
      <c r="K37" s="19">
        <f t="shared" ref="K37" si="25">I37*J37</f>
        <v>0</v>
      </c>
      <c r="L37" s="19">
        <f t="shared" ref="L37" si="26">K37*18%</f>
        <v>0</v>
      </c>
      <c r="M37" s="19">
        <f t="shared" ref="M37" si="27">K37+L37</f>
        <v>0</v>
      </c>
    </row>
    <row r="38" spans="1:13" x14ac:dyDescent="0.25">
      <c r="A38" s="9">
        <v>44390</v>
      </c>
      <c r="B38" s="12" t="s">
        <v>389</v>
      </c>
      <c r="C38" s="9">
        <v>44390</v>
      </c>
      <c r="D38" s="50" t="s">
        <v>390</v>
      </c>
      <c r="E38" s="50"/>
      <c r="F38" s="21" t="s">
        <v>55</v>
      </c>
      <c r="G38" s="21">
        <v>4</v>
      </c>
      <c r="H38" s="21">
        <v>4</v>
      </c>
      <c r="I38" s="15">
        <f t="shared" ref="I38:I47" si="28">G38-H38</f>
        <v>0</v>
      </c>
      <c r="J38" s="21">
        <v>704</v>
      </c>
      <c r="K38" s="19">
        <f t="shared" ref="K38:K47" si="29">I38*J38</f>
        <v>0</v>
      </c>
      <c r="L38" s="19">
        <f t="shared" ref="L38:L47" si="30">K38*18%</f>
        <v>0</v>
      </c>
      <c r="M38" s="19">
        <f t="shared" ref="M38:M47" si="31">K38+L38</f>
        <v>0</v>
      </c>
    </row>
    <row r="39" spans="1:13" x14ac:dyDescent="0.25">
      <c r="A39" s="9">
        <v>44390</v>
      </c>
      <c r="B39" s="21">
        <v>39101605</v>
      </c>
      <c r="C39" s="9">
        <v>44390</v>
      </c>
      <c r="D39" s="18" t="s">
        <v>391</v>
      </c>
      <c r="E39" s="18"/>
      <c r="F39" s="21" t="s">
        <v>55</v>
      </c>
      <c r="G39" s="21">
        <v>6</v>
      </c>
      <c r="H39" s="21">
        <v>0</v>
      </c>
      <c r="I39" s="15">
        <f t="shared" si="28"/>
        <v>6</v>
      </c>
      <c r="J39" s="21">
        <v>225</v>
      </c>
      <c r="K39" s="19">
        <f t="shared" si="29"/>
        <v>1350</v>
      </c>
      <c r="L39" s="19">
        <f t="shared" si="30"/>
        <v>243</v>
      </c>
      <c r="M39" s="19">
        <f t="shared" si="31"/>
        <v>1593</v>
      </c>
    </row>
    <row r="40" spans="1:13" x14ac:dyDescent="0.25">
      <c r="A40" s="9">
        <v>44390</v>
      </c>
      <c r="B40" s="7" t="s">
        <v>392</v>
      </c>
      <c r="C40" s="9">
        <v>44390</v>
      </c>
      <c r="D40" s="60" t="s">
        <v>393</v>
      </c>
      <c r="E40" s="48"/>
      <c r="F40" s="21" t="s">
        <v>55</v>
      </c>
      <c r="G40" s="21">
        <v>3</v>
      </c>
      <c r="H40" s="21">
        <v>0</v>
      </c>
      <c r="I40" s="15">
        <f t="shared" si="28"/>
        <v>3</v>
      </c>
      <c r="J40" s="21">
        <v>984</v>
      </c>
      <c r="K40" s="19">
        <f t="shared" si="29"/>
        <v>2952</v>
      </c>
      <c r="L40" s="19">
        <f t="shared" si="30"/>
        <v>531.36</v>
      </c>
      <c r="M40" s="19">
        <f t="shared" si="31"/>
        <v>3483.36</v>
      </c>
    </row>
    <row r="41" spans="1:13" x14ac:dyDescent="0.25">
      <c r="A41" s="9">
        <v>44390</v>
      </c>
      <c r="B41" s="7" t="s">
        <v>394</v>
      </c>
      <c r="C41" s="9">
        <v>44390</v>
      </c>
      <c r="D41" s="60" t="s">
        <v>395</v>
      </c>
      <c r="E41" s="48"/>
      <c r="F41" s="21" t="s">
        <v>55</v>
      </c>
      <c r="G41" s="21">
        <v>2</v>
      </c>
      <c r="H41" s="21">
        <v>1</v>
      </c>
      <c r="I41" s="15">
        <f t="shared" si="28"/>
        <v>1</v>
      </c>
      <c r="J41" s="21">
        <v>2320</v>
      </c>
      <c r="K41" s="19">
        <f t="shared" si="29"/>
        <v>2320</v>
      </c>
      <c r="L41" s="19">
        <f t="shared" si="30"/>
        <v>417.59999999999997</v>
      </c>
      <c r="M41" s="19">
        <f t="shared" si="31"/>
        <v>2737.6</v>
      </c>
    </row>
    <row r="42" spans="1:13" x14ac:dyDescent="0.25">
      <c r="A42" s="9">
        <v>44390</v>
      </c>
      <c r="B42" s="7" t="s">
        <v>394</v>
      </c>
      <c r="C42" s="9">
        <v>44390</v>
      </c>
      <c r="D42" s="60" t="s">
        <v>396</v>
      </c>
      <c r="E42" s="48"/>
      <c r="F42" s="21" t="s">
        <v>55</v>
      </c>
      <c r="G42" s="21">
        <v>2</v>
      </c>
      <c r="H42" s="21">
        <v>1</v>
      </c>
      <c r="I42" s="15">
        <f t="shared" si="28"/>
        <v>1</v>
      </c>
      <c r="J42" s="21">
        <v>602</v>
      </c>
      <c r="K42" s="19">
        <f t="shared" si="29"/>
        <v>602</v>
      </c>
      <c r="L42" s="19">
        <f t="shared" si="30"/>
        <v>108.36</v>
      </c>
      <c r="M42" s="19">
        <f t="shared" si="31"/>
        <v>710.36</v>
      </c>
    </row>
    <row r="43" spans="1:13" x14ac:dyDescent="0.25">
      <c r="A43" s="9">
        <v>44390</v>
      </c>
      <c r="B43" s="7" t="s">
        <v>397</v>
      </c>
      <c r="C43" s="9">
        <v>44390</v>
      </c>
      <c r="D43" s="60" t="s">
        <v>398</v>
      </c>
      <c r="E43" s="48"/>
      <c r="F43" s="21" t="s">
        <v>55</v>
      </c>
      <c r="G43" s="21">
        <v>2</v>
      </c>
      <c r="H43" s="21">
        <v>0</v>
      </c>
      <c r="I43" s="15">
        <f t="shared" si="28"/>
        <v>2</v>
      </c>
      <c r="J43" s="21">
        <v>718</v>
      </c>
      <c r="K43" s="19">
        <f t="shared" si="29"/>
        <v>1436</v>
      </c>
      <c r="L43" s="19">
        <f t="shared" si="30"/>
        <v>258.48</v>
      </c>
      <c r="M43" s="19">
        <f t="shared" si="31"/>
        <v>1694.48</v>
      </c>
    </row>
    <row r="44" spans="1:13" x14ac:dyDescent="0.25">
      <c r="A44" s="9">
        <v>44390</v>
      </c>
      <c r="B44" s="7" t="s">
        <v>399</v>
      </c>
      <c r="C44" s="9">
        <v>44390</v>
      </c>
      <c r="D44" s="60" t="s">
        <v>400</v>
      </c>
      <c r="E44" s="48"/>
      <c r="F44" s="21" t="s">
        <v>55</v>
      </c>
      <c r="G44" s="21">
        <v>3</v>
      </c>
      <c r="H44" s="21">
        <v>0</v>
      </c>
      <c r="I44" s="15">
        <f t="shared" si="28"/>
        <v>3</v>
      </c>
      <c r="J44" s="21">
        <v>2162</v>
      </c>
      <c r="K44" s="19">
        <f t="shared" si="29"/>
        <v>6486</v>
      </c>
      <c r="L44" s="19">
        <f t="shared" si="30"/>
        <v>1167.48</v>
      </c>
      <c r="M44" s="19">
        <f t="shared" si="31"/>
        <v>7653.48</v>
      </c>
    </row>
    <row r="45" spans="1:13" x14ac:dyDescent="0.25">
      <c r="A45" s="9">
        <v>44390</v>
      </c>
      <c r="B45" s="7" t="s">
        <v>401</v>
      </c>
      <c r="C45" s="9">
        <v>44390</v>
      </c>
      <c r="D45" s="60" t="s">
        <v>402</v>
      </c>
      <c r="E45" s="48"/>
      <c r="F45" s="21" t="s">
        <v>55</v>
      </c>
      <c r="G45" s="21">
        <v>4</v>
      </c>
      <c r="H45" s="21">
        <v>0</v>
      </c>
      <c r="I45" s="15">
        <f t="shared" si="28"/>
        <v>4</v>
      </c>
      <c r="J45" s="21">
        <v>580</v>
      </c>
      <c r="K45" s="19">
        <f t="shared" si="29"/>
        <v>2320</v>
      </c>
      <c r="L45" s="19">
        <f t="shared" si="30"/>
        <v>417.59999999999997</v>
      </c>
      <c r="M45" s="19">
        <f t="shared" si="31"/>
        <v>2737.6</v>
      </c>
    </row>
    <row r="46" spans="1:13" x14ac:dyDescent="0.25">
      <c r="A46" s="9">
        <v>44390</v>
      </c>
      <c r="B46" s="7" t="s">
        <v>403</v>
      </c>
      <c r="C46" s="9">
        <v>44390</v>
      </c>
      <c r="D46" s="60" t="s">
        <v>404</v>
      </c>
      <c r="E46" s="48"/>
      <c r="F46" s="21" t="s">
        <v>55</v>
      </c>
      <c r="G46" s="21">
        <v>3</v>
      </c>
      <c r="H46" s="21">
        <v>0</v>
      </c>
      <c r="I46" s="15">
        <f t="shared" si="28"/>
        <v>3</v>
      </c>
      <c r="J46" s="21">
        <v>1965</v>
      </c>
      <c r="K46" s="19">
        <f t="shared" si="29"/>
        <v>5895</v>
      </c>
      <c r="L46" s="19">
        <f t="shared" si="30"/>
        <v>1061.0999999999999</v>
      </c>
      <c r="M46" s="19">
        <f t="shared" si="31"/>
        <v>6956.1</v>
      </c>
    </row>
    <row r="47" spans="1:13" x14ac:dyDescent="0.25">
      <c r="A47" s="9">
        <v>44390</v>
      </c>
      <c r="B47" s="7" t="s">
        <v>403</v>
      </c>
      <c r="C47" s="9">
        <v>44390</v>
      </c>
      <c r="D47" s="61" t="s">
        <v>405</v>
      </c>
      <c r="E47" s="62"/>
      <c r="F47" s="21" t="s">
        <v>55</v>
      </c>
      <c r="G47" s="21">
        <v>1</v>
      </c>
      <c r="H47" s="21">
        <v>0</v>
      </c>
      <c r="I47" s="15">
        <f t="shared" si="28"/>
        <v>1</v>
      </c>
      <c r="J47" s="21">
        <v>580</v>
      </c>
      <c r="K47" s="19">
        <f t="shared" si="29"/>
        <v>580</v>
      </c>
      <c r="L47" s="19">
        <f t="shared" si="30"/>
        <v>104.39999999999999</v>
      </c>
      <c r="M47" s="19">
        <f t="shared" si="31"/>
        <v>684.4</v>
      </c>
    </row>
    <row r="48" spans="1:13" x14ac:dyDescent="0.25">
      <c r="A48" s="9">
        <v>44788</v>
      </c>
      <c r="B48" s="7" t="s">
        <v>403</v>
      </c>
      <c r="C48" s="9">
        <v>44788</v>
      </c>
      <c r="D48" s="60"/>
      <c r="E48" s="48"/>
      <c r="F48" s="3"/>
      <c r="G48" s="16"/>
      <c r="H48" s="16"/>
      <c r="I48" s="16"/>
      <c r="J48" s="17"/>
      <c r="K48" s="5"/>
      <c r="L48" s="5"/>
      <c r="M48" s="5"/>
    </row>
    <row r="49" spans="1:14" x14ac:dyDescent="0.25">
      <c r="A49" s="9"/>
      <c r="B49" s="7"/>
      <c r="C49" s="9"/>
      <c r="D49" s="60"/>
      <c r="E49" s="48"/>
      <c r="F49" s="3"/>
      <c r="G49" s="16"/>
      <c r="H49" s="16"/>
      <c r="I49" s="16"/>
      <c r="J49" s="17"/>
      <c r="K49" s="5"/>
      <c r="L49" s="5"/>
      <c r="M49" s="5"/>
    </row>
    <row r="50" spans="1:14" x14ac:dyDescent="0.25">
      <c r="A50" s="9">
        <v>44007</v>
      </c>
      <c r="B50" s="7" t="s">
        <v>333</v>
      </c>
      <c r="C50" s="35">
        <v>43217</v>
      </c>
      <c r="D50" s="49" t="s">
        <v>334</v>
      </c>
      <c r="E50" s="47"/>
      <c r="F50" s="3" t="s">
        <v>55</v>
      </c>
      <c r="G50" s="3">
        <v>1</v>
      </c>
      <c r="H50" s="3">
        <v>1</v>
      </c>
      <c r="I50" s="3">
        <v>0</v>
      </c>
      <c r="J50" s="13">
        <f t="shared" ref="J50:J51" si="32">+H50-I50</f>
        <v>1</v>
      </c>
      <c r="K50" s="14">
        <v>4733.1400000000003</v>
      </c>
      <c r="L50" s="5">
        <f t="shared" ref="L50:L51" si="33">J50*K50</f>
        <v>4733.1400000000003</v>
      </c>
      <c r="M50" s="5">
        <f t="shared" ref="M50:M51" si="34">L50*18%</f>
        <v>851.96519999999998</v>
      </c>
      <c r="N50" s="5">
        <f t="shared" ref="N50:N51" si="35">L50+M50</f>
        <v>5585.1052</v>
      </c>
    </row>
    <row r="51" spans="1:14" x14ac:dyDescent="0.25">
      <c r="A51" s="9">
        <v>44007</v>
      </c>
      <c r="B51" s="7" t="s">
        <v>333</v>
      </c>
      <c r="C51" s="35">
        <v>43217</v>
      </c>
      <c r="D51" s="49" t="s">
        <v>335</v>
      </c>
      <c r="E51" s="47"/>
      <c r="F51" s="3" t="s">
        <v>55</v>
      </c>
      <c r="G51" s="3">
        <v>1</v>
      </c>
      <c r="H51" s="3">
        <v>1</v>
      </c>
      <c r="I51" s="3">
        <v>0</v>
      </c>
      <c r="J51" s="13">
        <f t="shared" si="32"/>
        <v>1</v>
      </c>
      <c r="K51" s="14">
        <v>4733.1400000000003</v>
      </c>
      <c r="L51" s="5">
        <f t="shared" si="33"/>
        <v>4733.1400000000003</v>
      </c>
      <c r="M51" s="5">
        <f t="shared" si="34"/>
        <v>851.96519999999998</v>
      </c>
      <c r="N51" s="5">
        <f t="shared" si="35"/>
        <v>5585.1052</v>
      </c>
    </row>
    <row r="52" spans="1:14" x14ac:dyDescent="0.25">
      <c r="A52" s="9">
        <v>44550</v>
      </c>
      <c r="B52" s="7" t="s">
        <v>92</v>
      </c>
      <c r="C52" s="35" t="s">
        <v>86</v>
      </c>
      <c r="D52" s="49" t="s">
        <v>353</v>
      </c>
      <c r="E52" s="47"/>
      <c r="F52" s="3" t="s">
        <v>55</v>
      </c>
      <c r="G52" s="3">
        <v>1</v>
      </c>
      <c r="H52" s="3">
        <v>2</v>
      </c>
      <c r="I52" s="3">
        <v>1</v>
      </c>
      <c r="J52" s="43">
        <f t="shared" ref="J52:J57" si="36">H52-I52</f>
        <v>1</v>
      </c>
      <c r="K52" s="5">
        <v>1570</v>
      </c>
      <c r="L52" s="4">
        <f t="shared" ref="L52:L57" si="37">J52*K52</f>
        <v>1570</v>
      </c>
      <c r="M52" s="4">
        <f t="shared" ref="M52:M57" si="38">L52*18%</f>
        <v>282.59999999999997</v>
      </c>
      <c r="N52" s="4">
        <f t="shared" ref="N52:N57" si="39">L52+M52</f>
        <v>1852.6</v>
      </c>
    </row>
    <row r="53" spans="1:14" x14ac:dyDescent="0.25">
      <c r="A53" s="9">
        <v>44550</v>
      </c>
      <c r="B53" s="7" t="s">
        <v>93</v>
      </c>
      <c r="C53" s="35" t="s">
        <v>86</v>
      </c>
      <c r="D53" s="49" t="s">
        <v>354</v>
      </c>
      <c r="E53" s="47"/>
      <c r="F53" s="3" t="s">
        <v>55</v>
      </c>
      <c r="G53" s="3">
        <v>2</v>
      </c>
      <c r="H53" s="3">
        <v>2</v>
      </c>
      <c r="I53" s="3">
        <v>0</v>
      </c>
      <c r="J53" s="43">
        <f t="shared" si="36"/>
        <v>2</v>
      </c>
      <c r="K53" s="5">
        <v>1840</v>
      </c>
      <c r="L53" s="4">
        <f t="shared" si="37"/>
        <v>3680</v>
      </c>
      <c r="M53" s="4">
        <f t="shared" si="38"/>
        <v>662.4</v>
      </c>
      <c r="N53" s="4">
        <f t="shared" si="39"/>
        <v>4342.3999999999996</v>
      </c>
    </row>
    <row r="54" spans="1:14" x14ac:dyDescent="0.25">
      <c r="A54" s="9">
        <v>44550</v>
      </c>
      <c r="B54" s="7" t="s">
        <v>92</v>
      </c>
      <c r="C54" s="35" t="s">
        <v>86</v>
      </c>
      <c r="D54" s="49" t="s">
        <v>355</v>
      </c>
      <c r="E54" s="47"/>
      <c r="F54" s="3" t="s">
        <v>55</v>
      </c>
      <c r="G54" s="3">
        <v>1</v>
      </c>
      <c r="H54" s="3">
        <v>2</v>
      </c>
      <c r="I54" s="3">
        <v>1</v>
      </c>
      <c r="J54" s="43">
        <f t="shared" si="36"/>
        <v>1</v>
      </c>
      <c r="K54" s="5">
        <v>1570</v>
      </c>
      <c r="L54" s="4">
        <f t="shared" si="37"/>
        <v>1570</v>
      </c>
      <c r="M54" s="4">
        <f t="shared" si="38"/>
        <v>282.59999999999997</v>
      </c>
      <c r="N54" s="4">
        <f t="shared" si="39"/>
        <v>1852.6</v>
      </c>
    </row>
    <row r="55" spans="1:14" x14ac:dyDescent="0.25">
      <c r="A55" s="9">
        <v>44550</v>
      </c>
      <c r="B55" s="7" t="s">
        <v>93</v>
      </c>
      <c r="C55" s="35" t="s">
        <v>86</v>
      </c>
      <c r="D55" s="49" t="s">
        <v>356</v>
      </c>
      <c r="E55" s="47"/>
      <c r="F55" s="3" t="s">
        <v>55</v>
      </c>
      <c r="G55" s="3">
        <v>1</v>
      </c>
      <c r="H55" s="3">
        <v>2</v>
      </c>
      <c r="I55" s="3">
        <v>1</v>
      </c>
      <c r="J55" s="43">
        <f t="shared" si="36"/>
        <v>1</v>
      </c>
      <c r="K55" s="5">
        <v>1840</v>
      </c>
      <c r="L55" s="4">
        <f t="shared" si="37"/>
        <v>1840</v>
      </c>
      <c r="M55" s="4">
        <f t="shared" si="38"/>
        <v>331.2</v>
      </c>
      <c r="N55" s="4">
        <f t="shared" si="39"/>
        <v>2171.1999999999998</v>
      </c>
    </row>
    <row r="56" spans="1:14" x14ac:dyDescent="0.25">
      <c r="A56" s="9">
        <v>44550</v>
      </c>
      <c r="B56" s="7" t="s">
        <v>92</v>
      </c>
      <c r="C56" s="35" t="s">
        <v>86</v>
      </c>
      <c r="D56" s="49" t="s">
        <v>357</v>
      </c>
      <c r="E56" s="47"/>
      <c r="F56" s="3" t="s">
        <v>55</v>
      </c>
      <c r="G56" s="3">
        <v>2</v>
      </c>
      <c r="H56" s="3">
        <v>2</v>
      </c>
      <c r="I56" s="3">
        <v>0</v>
      </c>
      <c r="J56" s="43">
        <f t="shared" si="36"/>
        <v>2</v>
      </c>
      <c r="K56" s="5">
        <v>1570</v>
      </c>
      <c r="L56" s="4">
        <f t="shared" si="37"/>
        <v>3140</v>
      </c>
      <c r="M56" s="4">
        <f t="shared" si="38"/>
        <v>565.19999999999993</v>
      </c>
      <c r="N56" s="4">
        <f t="shared" si="39"/>
        <v>3705.2</v>
      </c>
    </row>
    <row r="57" spans="1:14" x14ac:dyDescent="0.25">
      <c r="A57" s="9">
        <v>44550</v>
      </c>
      <c r="B57" s="7" t="s">
        <v>93</v>
      </c>
      <c r="C57" s="35" t="s">
        <v>86</v>
      </c>
      <c r="D57" s="49" t="s">
        <v>358</v>
      </c>
      <c r="E57" s="47"/>
      <c r="F57" s="3" t="s">
        <v>55</v>
      </c>
      <c r="G57" s="3">
        <v>0</v>
      </c>
      <c r="H57" s="3">
        <v>2</v>
      </c>
      <c r="I57" s="3">
        <v>2</v>
      </c>
      <c r="J57" s="43">
        <f t="shared" si="36"/>
        <v>0</v>
      </c>
      <c r="K57" s="5">
        <v>1840</v>
      </c>
      <c r="L57" s="4">
        <f t="shared" si="37"/>
        <v>0</v>
      </c>
      <c r="M57" s="4">
        <f t="shared" si="38"/>
        <v>0</v>
      </c>
      <c r="N57" s="4">
        <f t="shared" si="39"/>
        <v>0</v>
      </c>
    </row>
    <row r="98" spans="2:2" x14ac:dyDescent="0.25">
      <c r="B98" t="e">
        <f>E98:Q139</f>
        <v>#VALUE!</v>
      </c>
    </row>
  </sheetData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ENEURY</dc:creator>
  <cp:lastModifiedBy>SGN-JOSE</cp:lastModifiedBy>
  <cp:lastPrinted>2023-12-06T13:12:48Z</cp:lastPrinted>
  <dcterms:created xsi:type="dcterms:W3CDTF">2017-10-05T13:28:57Z</dcterms:created>
  <dcterms:modified xsi:type="dcterms:W3CDTF">2024-07-12T16:03:14Z</dcterms:modified>
</cp:coreProperties>
</file>