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\Downloads\"/>
    </mc:Choice>
  </mc:AlternateContent>
  <bookViews>
    <workbookView xWindow="0" yWindow="0" windowWidth="10920" windowHeight="4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7" i="1" l="1"/>
  <c r="N128" i="1" l="1"/>
  <c r="L126" i="1"/>
  <c r="N126" i="1" s="1"/>
  <c r="L127" i="1"/>
  <c r="N125" i="1"/>
  <c r="N28" i="1"/>
  <c r="N167" i="1"/>
  <c r="N146" i="1"/>
  <c r="N123" i="1"/>
  <c r="N48" i="1"/>
  <c r="N16" i="1"/>
  <c r="N124" i="1"/>
  <c r="L125" i="1"/>
  <c r="M233" i="1" l="1"/>
  <c r="K233" i="1"/>
  <c r="L233" i="1" s="1"/>
  <c r="H233" i="1"/>
  <c r="M240" i="1"/>
  <c r="K240" i="1"/>
  <c r="L240" i="1" s="1"/>
  <c r="H240" i="1"/>
  <c r="M225" i="1"/>
  <c r="K225" i="1"/>
  <c r="L225" i="1" s="1"/>
  <c r="H225" i="1"/>
  <c r="M224" i="1"/>
  <c r="K224" i="1"/>
  <c r="L224" i="1" s="1"/>
  <c r="H224" i="1"/>
  <c r="M223" i="1"/>
  <c r="K223" i="1"/>
  <c r="L223" i="1" s="1"/>
  <c r="H223" i="1"/>
  <c r="M222" i="1"/>
  <c r="K222" i="1"/>
  <c r="L222" i="1" s="1"/>
  <c r="H222" i="1"/>
  <c r="A225" i="1"/>
  <c r="M221" i="1"/>
  <c r="K221" i="1"/>
  <c r="L221" i="1" s="1"/>
  <c r="H221" i="1"/>
  <c r="M227" i="1"/>
  <c r="K227" i="1"/>
  <c r="L227" i="1" s="1"/>
  <c r="H227" i="1"/>
  <c r="E227" i="1"/>
  <c r="C227" i="1"/>
  <c r="A227" i="1"/>
  <c r="M226" i="1"/>
  <c r="K226" i="1"/>
  <c r="L226" i="1" s="1"/>
  <c r="H226" i="1"/>
  <c r="M229" i="1"/>
  <c r="K229" i="1"/>
  <c r="L229" i="1" s="1"/>
  <c r="H229" i="1"/>
  <c r="E229" i="1"/>
  <c r="C229" i="1"/>
  <c r="A229" i="1"/>
  <c r="M228" i="1"/>
  <c r="K228" i="1"/>
  <c r="L228" i="1" s="1"/>
  <c r="H228" i="1"/>
  <c r="M230" i="1"/>
  <c r="K230" i="1"/>
  <c r="L230" i="1" s="1"/>
  <c r="H230" i="1"/>
  <c r="M235" i="1"/>
  <c r="K235" i="1"/>
  <c r="L235" i="1" s="1"/>
  <c r="H235" i="1"/>
  <c r="E235" i="1"/>
  <c r="M232" i="1"/>
  <c r="K232" i="1"/>
  <c r="L232" i="1" s="1"/>
  <c r="H232" i="1"/>
  <c r="M231" i="1"/>
  <c r="K231" i="1"/>
  <c r="L231" i="1" s="1"/>
  <c r="H231" i="1"/>
  <c r="M234" i="1"/>
  <c r="K234" i="1"/>
  <c r="L234" i="1" s="1"/>
  <c r="H234" i="1"/>
  <c r="M239" i="1"/>
  <c r="K239" i="1"/>
  <c r="L239" i="1" s="1"/>
  <c r="H239" i="1"/>
  <c r="M237" i="1"/>
  <c r="K237" i="1"/>
  <c r="L237" i="1" s="1"/>
  <c r="H237" i="1"/>
  <c r="M236" i="1"/>
  <c r="K236" i="1"/>
  <c r="L236" i="1" s="1"/>
  <c r="H236" i="1"/>
  <c r="M238" i="1"/>
  <c r="K238" i="1"/>
  <c r="L238" i="1" s="1"/>
  <c r="H238" i="1"/>
  <c r="M241" i="1"/>
  <c r="K241" i="1"/>
  <c r="L241" i="1" s="1"/>
  <c r="H241" i="1"/>
  <c r="M245" i="1"/>
  <c r="K245" i="1"/>
  <c r="L245" i="1" s="1"/>
  <c r="H245" i="1"/>
  <c r="M244" i="1"/>
  <c r="K244" i="1"/>
  <c r="L244" i="1" s="1"/>
  <c r="H244" i="1"/>
  <c r="M243" i="1"/>
  <c r="K243" i="1"/>
  <c r="L243" i="1" s="1"/>
  <c r="H243" i="1"/>
  <c r="M220" i="1"/>
  <c r="K220" i="1"/>
  <c r="L220" i="1" s="1"/>
  <c r="H220" i="1"/>
  <c r="M242" i="1"/>
  <c r="L242" i="1"/>
  <c r="H242" i="1"/>
  <c r="N242" i="1" s="1"/>
  <c r="M219" i="1"/>
  <c r="L219" i="1"/>
  <c r="H219" i="1"/>
  <c r="M218" i="1"/>
  <c r="L218" i="1"/>
  <c r="H218" i="1"/>
  <c r="M217" i="1"/>
  <c r="L217" i="1"/>
  <c r="H217" i="1"/>
  <c r="M216" i="1"/>
  <c r="L216" i="1"/>
  <c r="H216" i="1"/>
  <c r="N216" i="1" s="1"/>
  <c r="M215" i="1"/>
  <c r="K215" i="1"/>
  <c r="L215" i="1" s="1"/>
  <c r="H215" i="1"/>
  <c r="M214" i="1"/>
  <c r="K214" i="1"/>
  <c r="L214" i="1" s="1"/>
  <c r="H214" i="1"/>
  <c r="E214" i="1"/>
  <c r="M213" i="1"/>
  <c r="K213" i="1"/>
  <c r="L213" i="1" s="1"/>
  <c r="H213" i="1"/>
  <c r="M212" i="1"/>
  <c r="K212" i="1"/>
  <c r="L212" i="1" s="1"/>
  <c r="H212" i="1"/>
  <c r="M196" i="1"/>
  <c r="K196" i="1"/>
  <c r="L196" i="1" s="1"/>
  <c r="H196" i="1"/>
  <c r="N196" i="1" s="1"/>
  <c r="M195" i="1"/>
  <c r="K195" i="1"/>
  <c r="L195" i="1" s="1"/>
  <c r="H195" i="1"/>
  <c r="M198" i="1"/>
  <c r="K198" i="1"/>
  <c r="L198" i="1" s="1"/>
  <c r="H198" i="1"/>
  <c r="M197" i="1"/>
  <c r="K197" i="1"/>
  <c r="L197" i="1" s="1"/>
  <c r="H197" i="1"/>
  <c r="M194" i="1"/>
  <c r="K194" i="1"/>
  <c r="L194" i="1" s="1"/>
  <c r="H194" i="1"/>
  <c r="N194" i="1" s="1"/>
  <c r="M193" i="1"/>
  <c r="K193" i="1"/>
  <c r="L193" i="1" s="1"/>
  <c r="H193" i="1"/>
  <c r="M199" i="1"/>
  <c r="K199" i="1"/>
  <c r="L199" i="1" s="1"/>
  <c r="H199" i="1"/>
  <c r="M200" i="1"/>
  <c r="K200" i="1"/>
  <c r="L200" i="1" s="1"/>
  <c r="H200" i="1"/>
  <c r="M201" i="1"/>
  <c r="K201" i="1"/>
  <c r="L201" i="1" s="1"/>
  <c r="H201" i="1"/>
  <c r="K203" i="1"/>
  <c r="L203" i="1" s="1"/>
  <c r="N203" i="1" s="1"/>
  <c r="H203" i="1"/>
  <c r="M202" i="1"/>
  <c r="K202" i="1"/>
  <c r="L202" i="1" s="1"/>
  <c r="H202" i="1"/>
  <c r="M206" i="1"/>
  <c r="K206" i="1"/>
  <c r="L206" i="1" s="1"/>
  <c r="H206" i="1"/>
  <c r="K205" i="1"/>
  <c r="L205" i="1" s="1"/>
  <c r="N205" i="1" s="1"/>
  <c r="H205" i="1"/>
  <c r="M204" i="1"/>
  <c r="K204" i="1"/>
  <c r="L204" i="1" s="1"/>
  <c r="H204" i="1"/>
  <c r="M209" i="1"/>
  <c r="K209" i="1"/>
  <c r="L209" i="1" s="1"/>
  <c r="H209" i="1"/>
  <c r="M208" i="1"/>
  <c r="K208" i="1"/>
  <c r="L208" i="1" s="1"/>
  <c r="H208" i="1"/>
  <c r="K207" i="1"/>
  <c r="J207" i="1"/>
  <c r="H207" i="1"/>
  <c r="M211" i="1"/>
  <c r="K211" i="1"/>
  <c r="L211" i="1" s="1"/>
  <c r="H211" i="1"/>
  <c r="M210" i="1"/>
  <c r="K210" i="1"/>
  <c r="L210" i="1" s="1"/>
  <c r="H210" i="1"/>
  <c r="M192" i="1"/>
  <c r="K192" i="1"/>
  <c r="L192" i="1" s="1"/>
  <c r="H192" i="1"/>
  <c r="M191" i="1"/>
  <c r="K191" i="1"/>
  <c r="L191" i="1" s="1"/>
  <c r="H191" i="1"/>
  <c r="M190" i="1"/>
  <c r="K190" i="1"/>
  <c r="L190" i="1" s="1"/>
  <c r="H190" i="1"/>
  <c r="M189" i="1"/>
  <c r="K189" i="1"/>
  <c r="L189" i="1" s="1"/>
  <c r="H189" i="1"/>
  <c r="M188" i="1"/>
  <c r="K188" i="1"/>
  <c r="L188" i="1" s="1"/>
  <c r="H188" i="1"/>
  <c r="M39" i="1"/>
  <c r="K39" i="1"/>
  <c r="L39" i="1" s="1"/>
  <c r="H39" i="1"/>
  <c r="M187" i="1"/>
  <c r="K187" i="1"/>
  <c r="L187" i="1" s="1"/>
  <c r="H187" i="1"/>
  <c r="C187" i="1"/>
  <c r="M186" i="1"/>
  <c r="K186" i="1"/>
  <c r="L186" i="1" s="1"/>
  <c r="H186" i="1"/>
  <c r="M185" i="1"/>
  <c r="K185" i="1"/>
  <c r="L185" i="1" s="1"/>
  <c r="H185" i="1"/>
  <c r="M184" i="1"/>
  <c r="K184" i="1"/>
  <c r="L184" i="1" s="1"/>
  <c r="H184" i="1"/>
  <c r="M63" i="1"/>
  <c r="K63" i="1"/>
  <c r="L63" i="1" s="1"/>
  <c r="H63" i="1"/>
  <c r="M158" i="1"/>
  <c r="K158" i="1"/>
  <c r="L158" i="1" s="1"/>
  <c r="H158" i="1"/>
  <c r="M160" i="1"/>
  <c r="K160" i="1"/>
  <c r="L160" i="1" s="1"/>
  <c r="H160" i="1"/>
  <c r="M159" i="1"/>
  <c r="K159" i="1"/>
  <c r="L159" i="1" s="1"/>
  <c r="H159" i="1"/>
  <c r="K41" i="1"/>
  <c r="J41" i="1"/>
  <c r="M41" i="1" s="1"/>
  <c r="H41" i="1"/>
  <c r="M163" i="1"/>
  <c r="K163" i="1"/>
  <c r="L163" i="1" s="1"/>
  <c r="H163" i="1"/>
  <c r="M162" i="1"/>
  <c r="K162" i="1"/>
  <c r="L162" i="1" s="1"/>
  <c r="H162" i="1"/>
  <c r="E162" i="1"/>
  <c r="M161" i="1"/>
  <c r="K161" i="1"/>
  <c r="L161" i="1" s="1"/>
  <c r="H161" i="1"/>
  <c r="M164" i="1"/>
  <c r="K164" i="1"/>
  <c r="L164" i="1" s="1"/>
  <c r="H164" i="1"/>
  <c r="M165" i="1"/>
  <c r="K165" i="1"/>
  <c r="L165" i="1" s="1"/>
  <c r="H165" i="1"/>
  <c r="E165" i="1"/>
  <c r="M166" i="1"/>
  <c r="K166" i="1"/>
  <c r="L166" i="1" s="1"/>
  <c r="H166" i="1"/>
  <c r="E166" i="1"/>
  <c r="M168" i="1"/>
  <c r="K168" i="1"/>
  <c r="L168" i="1" s="1"/>
  <c r="H168" i="1"/>
  <c r="M167" i="1"/>
  <c r="K167" i="1"/>
  <c r="L167" i="1" s="1"/>
  <c r="H167" i="1"/>
  <c r="E167" i="1"/>
  <c r="E168" i="1" s="1"/>
  <c r="M169" i="1"/>
  <c r="K169" i="1"/>
  <c r="L169" i="1" s="1"/>
  <c r="H169" i="1"/>
  <c r="M170" i="1"/>
  <c r="K170" i="1"/>
  <c r="L170" i="1" s="1"/>
  <c r="H170" i="1"/>
  <c r="M171" i="1"/>
  <c r="K171" i="1"/>
  <c r="L171" i="1" s="1"/>
  <c r="H171" i="1"/>
  <c r="M172" i="1"/>
  <c r="K172" i="1"/>
  <c r="L172" i="1" s="1"/>
  <c r="H172" i="1"/>
  <c r="M174" i="1"/>
  <c r="K174" i="1"/>
  <c r="L174" i="1" s="1"/>
  <c r="H174" i="1"/>
  <c r="M173" i="1"/>
  <c r="K173" i="1"/>
  <c r="L173" i="1" s="1"/>
  <c r="H173" i="1"/>
  <c r="C176" i="1"/>
  <c r="M179" i="1"/>
  <c r="K179" i="1"/>
  <c r="L179" i="1" s="1"/>
  <c r="H179" i="1"/>
  <c r="M178" i="1"/>
  <c r="K178" i="1"/>
  <c r="L178" i="1" s="1"/>
  <c r="H178" i="1"/>
  <c r="M177" i="1"/>
  <c r="K177" i="1"/>
  <c r="L177" i="1" s="1"/>
  <c r="H177" i="1"/>
  <c r="M176" i="1"/>
  <c r="K176" i="1"/>
  <c r="L176" i="1" s="1"/>
  <c r="H176" i="1"/>
  <c r="E176" i="1"/>
  <c r="A176" i="1"/>
  <c r="M175" i="1"/>
  <c r="K175" i="1"/>
  <c r="L175" i="1" s="1"/>
  <c r="H175" i="1"/>
  <c r="M180" i="1"/>
  <c r="K180" i="1"/>
  <c r="L180" i="1" s="1"/>
  <c r="H180" i="1"/>
  <c r="M183" i="1"/>
  <c r="L183" i="1"/>
  <c r="M182" i="1"/>
  <c r="L182" i="1"/>
  <c r="H182" i="1"/>
  <c r="M181" i="1"/>
  <c r="L181" i="1"/>
  <c r="H181" i="1"/>
  <c r="E181" i="1"/>
  <c r="M157" i="1"/>
  <c r="L157" i="1"/>
  <c r="H157" i="1"/>
  <c r="M156" i="1"/>
  <c r="K156" i="1"/>
  <c r="L156" i="1" s="1"/>
  <c r="H156" i="1"/>
  <c r="M155" i="1"/>
  <c r="K155" i="1"/>
  <c r="L155" i="1" s="1"/>
  <c r="H155" i="1"/>
  <c r="M154" i="1"/>
  <c r="K154" i="1"/>
  <c r="L154" i="1" s="1"/>
  <c r="H154" i="1"/>
  <c r="M153" i="1"/>
  <c r="K153" i="1"/>
  <c r="L153" i="1" s="1"/>
  <c r="H153" i="1"/>
  <c r="M152" i="1"/>
  <c r="K152" i="1"/>
  <c r="L152" i="1" s="1"/>
  <c r="H152" i="1"/>
  <c r="M151" i="1"/>
  <c r="K151" i="1"/>
  <c r="L151" i="1" s="1"/>
  <c r="H151" i="1"/>
  <c r="M150" i="1"/>
  <c r="K150" i="1"/>
  <c r="L150" i="1" s="1"/>
  <c r="H150" i="1"/>
  <c r="M149" i="1"/>
  <c r="K149" i="1"/>
  <c r="L149" i="1" s="1"/>
  <c r="H149" i="1"/>
  <c r="M148" i="1"/>
  <c r="K148" i="1"/>
  <c r="L148" i="1" s="1"/>
  <c r="H148" i="1"/>
  <c r="M147" i="1"/>
  <c r="K147" i="1"/>
  <c r="L147" i="1" s="1"/>
  <c r="H147" i="1"/>
  <c r="M146" i="1"/>
  <c r="K146" i="1"/>
  <c r="L146" i="1" s="1"/>
  <c r="H146" i="1"/>
  <c r="M145" i="1"/>
  <c r="K145" i="1"/>
  <c r="L145" i="1" s="1"/>
  <c r="H145" i="1"/>
  <c r="M144" i="1"/>
  <c r="K144" i="1"/>
  <c r="L144" i="1" s="1"/>
  <c r="H144" i="1"/>
  <c r="M143" i="1"/>
  <c r="K143" i="1"/>
  <c r="L143" i="1" s="1"/>
  <c r="H143" i="1"/>
  <c r="M142" i="1"/>
  <c r="K142" i="1"/>
  <c r="L142" i="1" s="1"/>
  <c r="H142" i="1"/>
  <c r="M141" i="1"/>
  <c r="K141" i="1"/>
  <c r="L141" i="1" s="1"/>
  <c r="H141" i="1"/>
  <c r="M140" i="1"/>
  <c r="K140" i="1"/>
  <c r="L140" i="1" s="1"/>
  <c r="H140" i="1"/>
  <c r="M139" i="1"/>
  <c r="K139" i="1"/>
  <c r="L139" i="1" s="1"/>
  <c r="N139" i="1" s="1"/>
  <c r="M138" i="1"/>
  <c r="K138" i="1"/>
  <c r="L138" i="1" s="1"/>
  <c r="H138" i="1"/>
  <c r="M137" i="1"/>
  <c r="K137" i="1"/>
  <c r="L137" i="1" s="1"/>
  <c r="H137" i="1"/>
  <c r="M136" i="1"/>
  <c r="K136" i="1"/>
  <c r="L136" i="1" s="1"/>
  <c r="H136" i="1"/>
  <c r="M135" i="1"/>
  <c r="K135" i="1"/>
  <c r="L135" i="1" s="1"/>
  <c r="H135" i="1"/>
  <c r="M134" i="1"/>
  <c r="K134" i="1"/>
  <c r="L134" i="1" s="1"/>
  <c r="H134" i="1"/>
  <c r="M133" i="1"/>
  <c r="K133" i="1"/>
  <c r="L133" i="1" s="1"/>
  <c r="H133" i="1"/>
  <c r="M47" i="1"/>
  <c r="K47" i="1"/>
  <c r="L47" i="1" s="1"/>
  <c r="H47" i="1"/>
  <c r="E47" i="1"/>
  <c r="M132" i="1"/>
  <c r="K132" i="1"/>
  <c r="L132" i="1" s="1"/>
  <c r="H132" i="1"/>
  <c r="M131" i="1"/>
  <c r="K131" i="1"/>
  <c r="L131" i="1" s="1"/>
  <c r="H131" i="1"/>
  <c r="M130" i="1"/>
  <c r="K130" i="1"/>
  <c r="L130" i="1" s="1"/>
  <c r="H130" i="1"/>
  <c r="M129" i="1"/>
  <c r="K129" i="1"/>
  <c r="L129" i="1" s="1"/>
  <c r="H129" i="1"/>
  <c r="M128" i="1"/>
  <c r="H128" i="1"/>
  <c r="M127" i="1"/>
  <c r="N127" i="1"/>
  <c r="H127" i="1"/>
  <c r="M126" i="1"/>
  <c r="H126" i="1"/>
  <c r="M125" i="1"/>
  <c r="H125" i="1"/>
  <c r="E125" i="1"/>
  <c r="E126" i="1" s="1"/>
  <c r="E128" i="1" s="1"/>
  <c r="E129" i="1" s="1"/>
  <c r="E130" i="1" s="1"/>
  <c r="E132" i="1" s="1"/>
  <c r="M124" i="1"/>
  <c r="K124" i="1"/>
  <c r="L124" i="1" s="1"/>
  <c r="H124" i="1"/>
  <c r="M123" i="1"/>
  <c r="K123" i="1"/>
  <c r="L123" i="1" s="1"/>
  <c r="H123" i="1"/>
  <c r="M122" i="1"/>
  <c r="K122" i="1"/>
  <c r="L122" i="1" s="1"/>
  <c r="H122" i="1"/>
  <c r="M121" i="1"/>
  <c r="K121" i="1"/>
  <c r="L121" i="1" s="1"/>
  <c r="H121" i="1"/>
  <c r="M120" i="1"/>
  <c r="K120" i="1"/>
  <c r="L120" i="1" s="1"/>
  <c r="H120" i="1"/>
  <c r="M119" i="1"/>
  <c r="K119" i="1"/>
  <c r="L119" i="1" s="1"/>
  <c r="H119" i="1"/>
  <c r="M118" i="1"/>
  <c r="K118" i="1"/>
  <c r="L118" i="1" s="1"/>
  <c r="H118" i="1"/>
  <c r="M117" i="1"/>
  <c r="K117" i="1"/>
  <c r="L117" i="1" s="1"/>
  <c r="H117" i="1"/>
  <c r="M111" i="1"/>
  <c r="K111" i="1"/>
  <c r="L111" i="1" s="1"/>
  <c r="H111" i="1"/>
  <c r="M110" i="1"/>
  <c r="K110" i="1"/>
  <c r="L110" i="1" s="1"/>
  <c r="H110" i="1"/>
  <c r="M114" i="1"/>
  <c r="K114" i="1"/>
  <c r="L114" i="1" s="1"/>
  <c r="H114" i="1"/>
  <c r="E114" i="1"/>
  <c r="C114" i="1"/>
  <c r="A114" i="1"/>
  <c r="M113" i="1"/>
  <c r="K113" i="1"/>
  <c r="L113" i="1" s="1"/>
  <c r="H113" i="1"/>
  <c r="M112" i="1"/>
  <c r="K112" i="1"/>
  <c r="L112" i="1" s="1"/>
  <c r="H112" i="1"/>
  <c r="M116" i="1"/>
  <c r="K116" i="1"/>
  <c r="L116" i="1" s="1"/>
  <c r="H116" i="1"/>
  <c r="M115" i="1"/>
  <c r="K115" i="1"/>
  <c r="L115" i="1" s="1"/>
  <c r="H115" i="1"/>
  <c r="M88" i="1"/>
  <c r="L88" i="1"/>
  <c r="H88" i="1"/>
  <c r="M90" i="1"/>
  <c r="L90" i="1"/>
  <c r="H90" i="1"/>
  <c r="M89" i="1"/>
  <c r="L89" i="1"/>
  <c r="H89" i="1"/>
  <c r="M91" i="1"/>
  <c r="K91" i="1"/>
  <c r="L91" i="1" s="1"/>
  <c r="H91" i="1"/>
  <c r="M92" i="1"/>
  <c r="K92" i="1"/>
  <c r="L92" i="1" s="1"/>
  <c r="H92" i="1"/>
  <c r="M93" i="1"/>
  <c r="K93" i="1"/>
  <c r="L93" i="1" s="1"/>
  <c r="H93" i="1"/>
  <c r="M94" i="1"/>
  <c r="K94" i="1"/>
  <c r="L94" i="1" s="1"/>
  <c r="H94" i="1"/>
  <c r="M95" i="1"/>
  <c r="K95" i="1"/>
  <c r="L95" i="1" s="1"/>
  <c r="H95" i="1"/>
  <c r="M96" i="1"/>
  <c r="K96" i="1"/>
  <c r="L96" i="1" s="1"/>
  <c r="H96" i="1"/>
  <c r="M87" i="1"/>
  <c r="K87" i="1"/>
  <c r="L87" i="1" s="1"/>
  <c r="H87" i="1"/>
  <c r="M99" i="1"/>
  <c r="K99" i="1"/>
  <c r="L99" i="1" s="1"/>
  <c r="H99" i="1"/>
  <c r="M98" i="1"/>
  <c r="K98" i="1"/>
  <c r="L98" i="1" s="1"/>
  <c r="H98" i="1"/>
  <c r="M97" i="1"/>
  <c r="K97" i="1"/>
  <c r="L97" i="1" s="1"/>
  <c r="H97" i="1"/>
  <c r="E97" i="1"/>
  <c r="M101" i="1"/>
  <c r="K101" i="1"/>
  <c r="L101" i="1" s="1"/>
  <c r="H101" i="1"/>
  <c r="M100" i="1"/>
  <c r="K100" i="1"/>
  <c r="L100" i="1" s="1"/>
  <c r="H100" i="1"/>
  <c r="M102" i="1"/>
  <c r="K102" i="1"/>
  <c r="L102" i="1" s="1"/>
  <c r="H102" i="1"/>
  <c r="M104" i="1"/>
  <c r="K104" i="1"/>
  <c r="L104" i="1" s="1"/>
  <c r="H104" i="1"/>
  <c r="M103" i="1"/>
  <c r="K103" i="1"/>
  <c r="L103" i="1" s="1"/>
  <c r="H103" i="1"/>
  <c r="M105" i="1"/>
  <c r="K105" i="1"/>
  <c r="L105" i="1" s="1"/>
  <c r="H105" i="1"/>
  <c r="M109" i="1"/>
  <c r="K109" i="1"/>
  <c r="L109" i="1" s="1"/>
  <c r="H109" i="1"/>
  <c r="M106" i="1"/>
  <c r="K106" i="1"/>
  <c r="L106" i="1" s="1"/>
  <c r="H106" i="1"/>
  <c r="M108" i="1"/>
  <c r="K108" i="1"/>
  <c r="L108" i="1" s="1"/>
  <c r="H108" i="1"/>
  <c r="M107" i="1"/>
  <c r="K107" i="1"/>
  <c r="L107" i="1" s="1"/>
  <c r="H107" i="1"/>
  <c r="M86" i="1"/>
  <c r="K86" i="1"/>
  <c r="L86" i="1" s="1"/>
  <c r="H86" i="1"/>
  <c r="M85" i="1"/>
  <c r="K85" i="1"/>
  <c r="L85" i="1" s="1"/>
  <c r="H85" i="1"/>
  <c r="M84" i="1"/>
  <c r="K84" i="1"/>
  <c r="L84" i="1" s="1"/>
  <c r="H84" i="1"/>
  <c r="M83" i="1"/>
  <c r="K83" i="1"/>
  <c r="L83" i="1" s="1"/>
  <c r="H83" i="1"/>
  <c r="M36" i="1"/>
  <c r="K36" i="1"/>
  <c r="L36" i="1" s="1"/>
  <c r="H36" i="1"/>
  <c r="M35" i="1"/>
  <c r="L35" i="1"/>
  <c r="K35" i="1"/>
  <c r="H35" i="1"/>
  <c r="M82" i="1"/>
  <c r="K82" i="1"/>
  <c r="L82" i="1" s="1"/>
  <c r="H82" i="1"/>
  <c r="M81" i="1"/>
  <c r="K81" i="1"/>
  <c r="L81" i="1" s="1"/>
  <c r="H81" i="1"/>
  <c r="M80" i="1"/>
  <c r="K80" i="1"/>
  <c r="L80" i="1" s="1"/>
  <c r="H80" i="1"/>
  <c r="M79" i="1"/>
  <c r="K79" i="1"/>
  <c r="L79" i="1" s="1"/>
  <c r="H79" i="1"/>
  <c r="M78" i="1"/>
  <c r="K78" i="1"/>
  <c r="L78" i="1" s="1"/>
  <c r="H78" i="1"/>
  <c r="M77" i="1"/>
  <c r="K77" i="1"/>
  <c r="L77" i="1" s="1"/>
  <c r="H77" i="1"/>
  <c r="M76" i="1"/>
  <c r="K76" i="1"/>
  <c r="L76" i="1" s="1"/>
  <c r="H76" i="1"/>
  <c r="M75" i="1"/>
  <c r="K75" i="1"/>
  <c r="L75" i="1" s="1"/>
  <c r="H75" i="1"/>
  <c r="E75" i="1"/>
  <c r="E76" i="1" s="1"/>
  <c r="E77" i="1" s="1"/>
  <c r="M74" i="1"/>
  <c r="K74" i="1"/>
  <c r="L74" i="1" s="1"/>
  <c r="H74" i="1"/>
  <c r="M73" i="1"/>
  <c r="K73" i="1"/>
  <c r="L73" i="1" s="1"/>
  <c r="H73" i="1"/>
  <c r="M72" i="1"/>
  <c r="K72" i="1"/>
  <c r="L72" i="1" s="1"/>
  <c r="H72" i="1"/>
  <c r="M71" i="1"/>
  <c r="K71" i="1"/>
  <c r="L71" i="1" s="1"/>
  <c r="H71" i="1"/>
  <c r="M64" i="1"/>
  <c r="K64" i="1"/>
  <c r="L64" i="1" s="1"/>
  <c r="H64" i="1"/>
  <c r="M62" i="1"/>
  <c r="K62" i="1"/>
  <c r="L62" i="1" s="1"/>
  <c r="H62" i="1"/>
  <c r="M61" i="1"/>
  <c r="K61" i="1"/>
  <c r="L61" i="1" s="1"/>
  <c r="H61" i="1"/>
  <c r="M60" i="1"/>
  <c r="K60" i="1"/>
  <c r="L60" i="1" s="1"/>
  <c r="H60" i="1"/>
  <c r="M59" i="1"/>
  <c r="K59" i="1"/>
  <c r="L59" i="1" s="1"/>
  <c r="H59" i="1"/>
  <c r="M58" i="1"/>
  <c r="K58" i="1"/>
  <c r="L58" i="1" s="1"/>
  <c r="H58" i="1"/>
  <c r="M57" i="1"/>
  <c r="K57" i="1"/>
  <c r="L57" i="1" s="1"/>
  <c r="H57" i="1"/>
  <c r="M56" i="1"/>
  <c r="K56" i="1"/>
  <c r="L56" i="1" s="1"/>
  <c r="H56" i="1"/>
  <c r="M55" i="1"/>
  <c r="K55" i="1"/>
  <c r="L55" i="1" s="1"/>
  <c r="H55" i="1"/>
  <c r="M54" i="1"/>
  <c r="K54" i="1"/>
  <c r="L54" i="1" s="1"/>
  <c r="H54" i="1"/>
  <c r="M53" i="1"/>
  <c r="K53" i="1"/>
  <c r="L53" i="1" s="1"/>
  <c r="H53" i="1"/>
  <c r="M52" i="1"/>
  <c r="K52" i="1"/>
  <c r="L52" i="1" s="1"/>
  <c r="H52" i="1"/>
  <c r="M51" i="1"/>
  <c r="K51" i="1"/>
  <c r="L51" i="1" s="1"/>
  <c r="H51" i="1"/>
  <c r="M50" i="1"/>
  <c r="K50" i="1"/>
  <c r="L50" i="1" s="1"/>
  <c r="H50" i="1"/>
  <c r="M42" i="1"/>
  <c r="K42" i="1"/>
  <c r="L42" i="1" s="1"/>
  <c r="H42" i="1"/>
  <c r="M40" i="1"/>
  <c r="K40" i="1"/>
  <c r="L40" i="1" s="1"/>
  <c r="H40" i="1"/>
  <c r="M38" i="1"/>
  <c r="K38" i="1"/>
  <c r="L38" i="1" s="1"/>
  <c r="H38" i="1"/>
  <c r="M37" i="1"/>
  <c r="K37" i="1"/>
  <c r="L37" i="1" s="1"/>
  <c r="H37" i="1"/>
  <c r="M34" i="1"/>
  <c r="K34" i="1"/>
  <c r="L34" i="1" s="1"/>
  <c r="H34" i="1"/>
  <c r="M49" i="1"/>
  <c r="K49" i="1"/>
  <c r="L49" i="1" s="1"/>
  <c r="H49" i="1"/>
  <c r="L48" i="1"/>
  <c r="J48" i="1"/>
  <c r="M48" i="1" s="1"/>
  <c r="H48" i="1"/>
  <c r="M46" i="1"/>
  <c r="K46" i="1"/>
  <c r="L46" i="1" s="1"/>
  <c r="H46" i="1"/>
  <c r="M45" i="1"/>
  <c r="K45" i="1"/>
  <c r="L45" i="1" s="1"/>
  <c r="H45" i="1"/>
  <c r="M44" i="1"/>
  <c r="K44" i="1"/>
  <c r="L44" i="1" s="1"/>
  <c r="H44" i="1"/>
  <c r="M43" i="1"/>
  <c r="L43" i="1"/>
  <c r="H43" i="1"/>
  <c r="M33" i="1"/>
  <c r="K33" i="1"/>
  <c r="L33" i="1" s="1"/>
  <c r="H33" i="1"/>
  <c r="M66" i="1"/>
  <c r="K66" i="1"/>
  <c r="L66" i="1" s="1"/>
  <c r="H66" i="1"/>
  <c r="M65" i="1"/>
  <c r="K65" i="1"/>
  <c r="L65" i="1" s="1"/>
  <c r="H65" i="1"/>
  <c r="E65" i="1"/>
  <c r="M70" i="1"/>
  <c r="K70" i="1"/>
  <c r="L70" i="1" s="1"/>
  <c r="H70" i="1"/>
  <c r="M69" i="1"/>
  <c r="K69" i="1"/>
  <c r="L69" i="1" s="1"/>
  <c r="H69" i="1"/>
  <c r="M68" i="1"/>
  <c r="K68" i="1"/>
  <c r="L68" i="1" s="1"/>
  <c r="H68" i="1"/>
  <c r="M67" i="1"/>
  <c r="K67" i="1"/>
  <c r="L67" i="1" s="1"/>
  <c r="H67" i="1"/>
  <c r="M24" i="1"/>
  <c r="L24" i="1"/>
  <c r="H24" i="1"/>
  <c r="M23" i="1"/>
  <c r="K23" i="1"/>
  <c r="L23" i="1" s="1"/>
  <c r="H23" i="1"/>
  <c r="M22" i="1"/>
  <c r="K22" i="1"/>
  <c r="L22" i="1" s="1"/>
  <c r="H22" i="1"/>
  <c r="M21" i="1"/>
  <c r="K21" i="1"/>
  <c r="L21" i="1" s="1"/>
  <c r="H21" i="1"/>
  <c r="M20" i="1"/>
  <c r="L20" i="1"/>
  <c r="H20" i="1"/>
  <c r="M19" i="1"/>
  <c r="L19" i="1"/>
  <c r="H19" i="1"/>
  <c r="M18" i="1"/>
  <c r="L18" i="1"/>
  <c r="N18" i="1" s="1"/>
  <c r="H18" i="1"/>
  <c r="N218" i="1" l="1"/>
  <c r="N219" i="1"/>
  <c r="N217" i="1"/>
  <c r="N239" i="1"/>
  <c r="N226" i="1"/>
  <c r="N245" i="1"/>
  <c r="N229" i="1"/>
  <c r="N224" i="1"/>
  <c r="N211" i="1"/>
  <c r="L207" i="1"/>
  <c r="N207" i="1" s="1"/>
  <c r="N213" i="1"/>
  <c r="N214" i="1"/>
  <c r="N221" i="1"/>
  <c r="N223" i="1"/>
  <c r="N233" i="1"/>
  <c r="N209" i="1"/>
  <c r="N200" i="1"/>
  <c r="N212" i="1"/>
  <c r="N234" i="1"/>
  <c r="N222" i="1"/>
  <c r="N240" i="1"/>
  <c r="N225" i="1"/>
  <c r="A223" i="1"/>
  <c r="A224" i="1" s="1"/>
  <c r="N227" i="1"/>
  <c r="N241" i="1"/>
  <c r="N230" i="1"/>
  <c r="N228" i="1"/>
  <c r="N232" i="1"/>
  <c r="N235" i="1"/>
  <c r="N231" i="1"/>
  <c r="N236" i="1"/>
  <c r="N237" i="1"/>
  <c r="N238" i="1"/>
  <c r="N244" i="1"/>
  <c r="N243" i="1"/>
  <c r="N220" i="1"/>
  <c r="N215" i="1"/>
  <c r="N208" i="1"/>
  <c r="N175" i="1"/>
  <c r="N164" i="1"/>
  <c r="N160" i="1"/>
  <c r="N190" i="1"/>
  <c r="N193" i="1"/>
  <c r="N195" i="1"/>
  <c r="N165" i="1"/>
  <c r="N184" i="1"/>
  <c r="N192" i="1"/>
  <c r="M207" i="1"/>
  <c r="N204" i="1"/>
  <c r="N199" i="1"/>
  <c r="N198" i="1"/>
  <c r="N197" i="1"/>
  <c r="N201" i="1"/>
  <c r="N202" i="1"/>
  <c r="N206" i="1"/>
  <c r="N189" i="1"/>
  <c r="N210" i="1"/>
  <c r="N182" i="1"/>
  <c r="N163" i="1"/>
  <c r="L41" i="1"/>
  <c r="N41" i="1" s="1"/>
  <c r="N63" i="1"/>
  <c r="N39" i="1"/>
  <c r="N188" i="1"/>
  <c r="N191" i="1"/>
  <c r="N181" i="1"/>
  <c r="N161" i="1"/>
  <c r="N162" i="1"/>
  <c r="N158" i="1"/>
  <c r="N186" i="1"/>
  <c r="N187" i="1"/>
  <c r="N185" i="1"/>
  <c r="N159" i="1"/>
  <c r="N173" i="1"/>
  <c r="N171" i="1"/>
  <c r="N170" i="1"/>
  <c r="N169" i="1"/>
  <c r="N168" i="1"/>
  <c r="N172" i="1"/>
  <c r="N166" i="1"/>
  <c r="N174" i="1"/>
  <c r="N177" i="1"/>
  <c r="N178" i="1"/>
  <c r="N179" i="1"/>
  <c r="N176" i="1"/>
  <c r="N180" i="1"/>
  <c r="N157" i="1"/>
  <c r="N144" i="1"/>
  <c r="N148" i="1"/>
  <c r="N152" i="1"/>
  <c r="N156" i="1"/>
  <c r="N137" i="1"/>
  <c r="N141" i="1"/>
  <c r="N132" i="1"/>
  <c r="N142" i="1"/>
  <c r="N143" i="1"/>
  <c r="N145" i="1"/>
  <c r="N153" i="1"/>
  <c r="N154" i="1"/>
  <c r="N138" i="1"/>
  <c r="N149" i="1"/>
  <c r="N150" i="1"/>
  <c r="N147" i="1"/>
  <c r="N155" i="1"/>
  <c r="N140" i="1"/>
  <c r="N151" i="1"/>
  <c r="N112" i="1"/>
  <c r="N110" i="1"/>
  <c r="N122" i="1"/>
  <c r="N131" i="1"/>
  <c r="N99" i="1"/>
  <c r="N88" i="1"/>
  <c r="N129" i="1"/>
  <c r="N136" i="1"/>
  <c r="N94" i="1"/>
  <c r="N89" i="1"/>
  <c r="N116" i="1"/>
  <c r="N114" i="1"/>
  <c r="N119" i="1"/>
  <c r="N121" i="1"/>
  <c r="N117" i="1"/>
  <c r="N118" i="1"/>
  <c r="N133" i="1"/>
  <c r="N134" i="1"/>
  <c r="N135" i="1"/>
  <c r="N47" i="1"/>
  <c r="N120" i="1"/>
  <c r="N130" i="1"/>
  <c r="N96" i="1"/>
  <c r="N111" i="1"/>
  <c r="N108" i="1"/>
  <c r="N115" i="1"/>
  <c r="N113" i="1"/>
  <c r="N35" i="1"/>
  <c r="N52" i="1"/>
  <c r="N90" i="1"/>
  <c r="N92" i="1"/>
  <c r="N87" i="1"/>
  <c r="N93" i="1"/>
  <c r="N98" i="1"/>
  <c r="N33" i="1"/>
  <c r="N36" i="1"/>
  <c r="N105" i="1"/>
  <c r="N101" i="1"/>
  <c r="N97" i="1"/>
  <c r="N95" i="1"/>
  <c r="N91" i="1"/>
  <c r="N100" i="1"/>
  <c r="N85" i="1"/>
  <c r="N102" i="1"/>
  <c r="N56" i="1"/>
  <c r="N103" i="1"/>
  <c r="N104" i="1"/>
  <c r="N109" i="1"/>
  <c r="N106" i="1"/>
  <c r="N74" i="1"/>
  <c r="N79" i="1"/>
  <c r="N84" i="1"/>
  <c r="N107" i="1"/>
  <c r="N86" i="1"/>
  <c r="N77" i="1"/>
  <c r="N81" i="1"/>
  <c r="N82" i="1"/>
  <c r="N80" i="1"/>
  <c r="N66" i="1"/>
  <c r="N42" i="1"/>
  <c r="N78" i="1"/>
  <c r="N43" i="1"/>
  <c r="N54" i="1"/>
  <c r="N71" i="1"/>
  <c r="N70" i="1"/>
  <c r="N65" i="1"/>
  <c r="N61" i="1"/>
  <c r="N73" i="1"/>
  <c r="N57" i="1"/>
  <c r="N62" i="1"/>
  <c r="N75" i="1"/>
  <c r="N76" i="1"/>
  <c r="N72" i="1"/>
  <c r="N59" i="1"/>
  <c r="N23" i="1"/>
  <c r="N69" i="1"/>
  <c r="N44" i="1"/>
  <c r="N40" i="1"/>
  <c r="N58" i="1"/>
  <c r="N55" i="1"/>
  <c r="N64" i="1"/>
  <c r="N60" i="1"/>
  <c r="N53" i="1"/>
  <c r="N20" i="1"/>
  <c r="N24" i="1"/>
  <c r="N51" i="1"/>
  <c r="N46" i="1"/>
  <c r="N37" i="1"/>
  <c r="N45" i="1"/>
  <c r="N19" i="1"/>
  <c r="N38" i="1"/>
  <c r="N67" i="1"/>
  <c r="N68" i="1"/>
  <c r="N50" i="1"/>
  <c r="N34" i="1"/>
  <c r="N49" i="1"/>
  <c r="N21" i="1"/>
  <c r="N22" i="1"/>
  <c r="L27" i="1" l="1"/>
  <c r="M32" i="1" l="1"/>
  <c r="K32" i="1"/>
  <c r="L32" i="1" s="1"/>
  <c r="H32" i="1"/>
  <c r="L31" i="1"/>
  <c r="J31" i="1"/>
  <c r="M31" i="1" s="1"/>
  <c r="H31" i="1"/>
  <c r="M30" i="1"/>
  <c r="L30" i="1"/>
  <c r="H30" i="1"/>
  <c r="M29" i="1"/>
  <c r="L29" i="1"/>
  <c r="H29" i="1"/>
  <c r="M28" i="1"/>
  <c r="L28" i="1"/>
  <c r="H28" i="1"/>
  <c r="J27" i="1"/>
  <c r="M27" i="1" s="1"/>
  <c r="H27" i="1"/>
  <c r="M26" i="1"/>
  <c r="L26" i="1"/>
  <c r="N26" i="1" s="1"/>
  <c r="H26" i="1"/>
  <c r="L25" i="1"/>
  <c r="J25" i="1"/>
  <c r="M25" i="1" s="1"/>
  <c r="H25" i="1"/>
  <c r="M17" i="1"/>
  <c r="L17" i="1"/>
  <c r="N17" i="1" s="1"/>
  <c r="H17" i="1"/>
  <c r="L16" i="1"/>
  <c r="J16" i="1"/>
  <c r="M16" i="1" s="1"/>
  <c r="H16" i="1"/>
  <c r="N32" i="1" l="1"/>
  <c r="N25" i="1"/>
  <c r="N27" i="1"/>
  <c r="N30" i="1"/>
  <c r="N31" i="1"/>
  <c r="N29" i="1"/>
</calcChain>
</file>

<file path=xl/sharedStrings.xml><?xml version="1.0" encoding="utf-8"?>
<sst xmlns="http://schemas.openxmlformats.org/spreadsheetml/2006/main" count="708" uniqueCount="385">
  <si>
    <t xml:space="preserve">                   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</si>
  <si>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</si>
  <si>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                </t>
  </si>
  <si>
    <t>SERVICIO GEOLÓGICO NACIONAL</t>
  </si>
  <si>
    <t xml:space="preserve">                                                     </t>
  </si>
  <si>
    <t xml:space="preserve">                                              </t>
  </si>
  <si>
    <t xml:space="preserve">      RELACION DE INVETARIO DE MATERIAL GASTABLE, TRIMESTRE  ENERO /MARZO/ 2026</t>
  </si>
  <si>
    <t>DESCRIPCION DEL ACTIVO O BIEN</t>
  </si>
  <si>
    <t>UND</t>
  </si>
  <si>
    <t xml:space="preserve">INVENTARIO </t>
  </si>
  <si>
    <t>DE MEDIDA</t>
  </si>
  <si>
    <t xml:space="preserve">INICIAL </t>
  </si>
  <si>
    <t>PRECIO UNID</t>
  </si>
  <si>
    <t>TOTAL INV INICIAL</t>
  </si>
  <si>
    <t>ENTRANDA</t>
  </si>
  <si>
    <t>SALIDA</t>
  </si>
  <si>
    <t>PRECIO</t>
  </si>
  <si>
    <t>TOTAL</t>
  </si>
  <si>
    <t>EXISTENCIA</t>
  </si>
  <si>
    <t>0012</t>
  </si>
  <si>
    <t xml:space="preserve">AZUCAR CREMA  5LB </t>
  </si>
  <si>
    <t>UNID.</t>
  </si>
  <si>
    <t>0013</t>
  </si>
  <si>
    <t xml:space="preserve">AZUCAR BLANCA  5LB </t>
  </si>
  <si>
    <t>0079</t>
  </si>
  <si>
    <t>PAQUETE DE CAFÉ</t>
  </si>
  <si>
    <t>0046</t>
  </si>
  <si>
    <t>0104</t>
  </si>
  <si>
    <t>CJ.</t>
  </si>
  <si>
    <t xml:space="preserve">Espiral 12 CM </t>
  </si>
  <si>
    <t>0147</t>
  </si>
  <si>
    <t>0135</t>
  </si>
  <si>
    <t>0142</t>
  </si>
  <si>
    <t>0143</t>
  </si>
  <si>
    <t>0133</t>
  </si>
  <si>
    <t>0140</t>
  </si>
  <si>
    <t>0034</t>
  </si>
  <si>
    <t>PAPEL HIGIENICO JUMBO 12/1</t>
  </si>
  <si>
    <t>0037</t>
  </si>
  <si>
    <t>SERVILLETAS DE MESA 500/1</t>
  </si>
  <si>
    <t>0081</t>
  </si>
  <si>
    <t>FUNDA DE LECHE EN POLVO RICA 2.200 GRAMOS</t>
  </si>
  <si>
    <t>0082</t>
  </si>
  <si>
    <t>FUNDA DE MENTA DE CAFÉ COLOMBINA   100/1</t>
  </si>
  <si>
    <t>0080</t>
  </si>
  <si>
    <t>CAJA DE TE BADIA Y MONDAISA</t>
  </si>
  <si>
    <t>CAJA</t>
  </si>
  <si>
    <t>0086</t>
  </si>
  <si>
    <t xml:space="preserve">FARDO DE 12 ONZAS AGUA PLANETA </t>
  </si>
  <si>
    <t>PAQ,</t>
  </si>
  <si>
    <t>0089</t>
  </si>
  <si>
    <t>POTE DE CHOCOLATE</t>
  </si>
  <si>
    <t>0039</t>
  </si>
  <si>
    <t>AMBIENTADOR SPRAY</t>
  </si>
  <si>
    <t>0091</t>
  </si>
  <si>
    <t>GALON DE CLORO CLORO</t>
  </si>
  <si>
    <t>0040</t>
  </si>
  <si>
    <t>JABON LIQUIDO PARA FREGAR EN GALON</t>
  </si>
  <si>
    <t>Galon</t>
  </si>
  <si>
    <t>0044</t>
  </si>
  <si>
    <t>LYSOL DESINF SPRAY</t>
  </si>
  <si>
    <t>AEROSOL 19 OZ</t>
  </si>
  <si>
    <t>0045</t>
  </si>
  <si>
    <t>ESCOBILLA PARA INODORO</t>
  </si>
  <si>
    <t>0042</t>
  </si>
  <si>
    <t>JABON LIQUIDO DE MANO EN GALON</t>
  </si>
  <si>
    <t>GALON</t>
  </si>
  <si>
    <t>DESIFECTANTE</t>
  </si>
  <si>
    <t>GUANTES DE GOMA P/LIPIEZA  2/1</t>
  </si>
  <si>
    <t>0043</t>
  </si>
  <si>
    <t>SWAPER MARCA KIKA SUAPE</t>
  </si>
  <si>
    <t>FUNDA DE 55 GALONES 36X54 5/1</t>
  </si>
  <si>
    <t>28/4/025</t>
  </si>
  <si>
    <t>0136</t>
  </si>
  <si>
    <t>FUNDA PLAST. 30 GALONES 10/1UD</t>
  </si>
  <si>
    <t>FUNDADE 13 GALONES 10/1 24x30</t>
  </si>
  <si>
    <t xml:space="preserve">GEL ANTIBACTERIAL </t>
  </si>
  <si>
    <t>0036</t>
  </si>
  <si>
    <t>FRASCO ATOMIZADOR 1/1</t>
  </si>
  <si>
    <t>0047</t>
  </si>
  <si>
    <t>MOUSE M280 INALAMBRICO</t>
  </si>
  <si>
    <t>0138</t>
  </si>
  <si>
    <t>LIBRETA RAYADA 8/1/2 X 11</t>
  </si>
  <si>
    <t>0101</t>
  </si>
  <si>
    <t>BANDEJA DE ESCRITORIO 2/1 GRIS PLASTICA</t>
  </si>
  <si>
    <t>BOLIGRAFO NEGRO</t>
  </si>
  <si>
    <t>0141</t>
  </si>
  <si>
    <t>PILA TIPO A</t>
  </si>
  <si>
    <t>0035</t>
  </si>
  <si>
    <t xml:space="preserve">PAPEL TOALLA CENTER PULL JUMBO 6/1 </t>
  </si>
  <si>
    <t>0007</t>
  </si>
  <si>
    <t xml:space="preserve">BANDEJA DE DISCO DURO </t>
  </si>
  <si>
    <t>0144</t>
  </si>
  <si>
    <t>DISCO DURO DE 1TB</t>
  </si>
  <si>
    <t>ALCOHOL</t>
  </si>
  <si>
    <t xml:space="preserve">FRASCOS DE WIPER GRANDE </t>
  </si>
  <si>
    <t>NEVERITA TERMICA BLANCA CON AZUL</t>
  </si>
  <si>
    <t>0011</t>
  </si>
  <si>
    <t>FRASCO CREMORA 35 OZ</t>
  </si>
  <si>
    <t>DISCO DUROHDD 8TB BARRACUDA SEAGATE</t>
  </si>
  <si>
    <t>SWITH DE 8 PUERTOS 8-PORT 10/100MBPS</t>
  </si>
  <si>
    <t>0021</t>
  </si>
  <si>
    <t>DISCO DURO SSD INTERNO DE 1TB</t>
  </si>
  <si>
    <t>DISCO DURO DE 2TB</t>
  </si>
  <si>
    <t>DISCO DURO DE 4TB</t>
  </si>
  <si>
    <t>0064</t>
  </si>
  <si>
    <t xml:space="preserve">CARTUCHO 812XL, CYAN PARA  IMPRESORA EPSON </t>
  </si>
  <si>
    <t>UNID</t>
  </si>
  <si>
    <t>0065</t>
  </si>
  <si>
    <t xml:space="preserve">CARTUCHO 812XL, BLACK PARA  IMPRESORA EPSON </t>
  </si>
  <si>
    <t>0066</t>
  </si>
  <si>
    <t xml:space="preserve">CARTUCHO 812XL, YELLOW PARA  IMPRESORA EPSON </t>
  </si>
  <si>
    <t>0067</t>
  </si>
  <si>
    <t xml:space="preserve">CARTUCHO 812XL, MAGENTA PARA  IMPRESORA EPSON </t>
  </si>
  <si>
    <t>0068</t>
  </si>
  <si>
    <t>CARTUCHO 938, COLOR NEGRO PARA IMPRESORA HP</t>
  </si>
  <si>
    <t>0069</t>
  </si>
  <si>
    <t>CARTUCHO 938, COLOR CYAN PARA IMPRESORA HP</t>
  </si>
  <si>
    <t>0070</t>
  </si>
  <si>
    <t>CARTUCHO 938, COLOR YELLOW PARA IMPRESORA HP</t>
  </si>
  <si>
    <t>0071</t>
  </si>
  <si>
    <t>CARTUCHO 938, COLOR MAGENTA PARA IMPRESORA HP</t>
  </si>
  <si>
    <t>0078</t>
  </si>
  <si>
    <t>TONER HP410A       CF411A CYAN AZUL</t>
  </si>
  <si>
    <t>0077</t>
  </si>
  <si>
    <t>TONER HP410A       CF412A AMARILLO</t>
  </si>
  <si>
    <t>0076</t>
  </si>
  <si>
    <t xml:space="preserve">TONER HP410A       CF413A  MAGENTA </t>
  </si>
  <si>
    <t>0060</t>
  </si>
  <si>
    <t>TONER HP410A       CF410A NEGRO</t>
  </si>
  <si>
    <t>0059</t>
  </si>
  <si>
    <t>TONER HP126A      CE312A  AMARILLO</t>
  </si>
  <si>
    <t>TONER HP126A      CE313A  MAGENTA</t>
  </si>
  <si>
    <t>TONER HP126A      CE310A  NEGRO</t>
  </si>
  <si>
    <t xml:space="preserve"> TONER CANON 119 NEGRO </t>
  </si>
  <si>
    <t>TONER CANON 131A COLOR NEGRO</t>
  </si>
  <si>
    <t>0061</t>
  </si>
  <si>
    <t>TONER CANON 131A COLOR AMARILLO</t>
  </si>
  <si>
    <t>0062</t>
  </si>
  <si>
    <t>TONER CANON 131A COLOR CYAN</t>
  </si>
  <si>
    <t>0063</t>
  </si>
  <si>
    <t>TONER CANON 131A COLOR MAGENTA</t>
  </si>
  <si>
    <t xml:space="preserve">CINTA ADHESIVA TRANSPARENTE </t>
  </si>
  <si>
    <t xml:space="preserve">CINTA ADHESIVA COLOR GRIS </t>
  </si>
  <si>
    <t>0088</t>
  </si>
  <si>
    <t xml:space="preserve">AZUCAR DE DIETA LIQUIDA </t>
  </si>
  <si>
    <t>GALON DE VINAGRE</t>
  </si>
  <si>
    <t>47131603</t>
  </si>
  <si>
    <t>TOALLA MICROFIBRA (LANILLA (1) )</t>
  </si>
  <si>
    <t xml:space="preserve">AMBIENTADOR PINITO VARIOS AROMAS </t>
  </si>
  <si>
    <t xml:space="preserve">BRILLO GORDO </t>
  </si>
  <si>
    <t xml:space="preserve"> 1/7/2022</t>
  </si>
  <si>
    <t xml:space="preserve">BRILLO VERDE </t>
  </si>
  <si>
    <t>135</t>
  </si>
  <si>
    <t>DESGRASANTE</t>
  </si>
  <si>
    <t>PIEDRA DE OLOR PARA INODORO</t>
  </si>
  <si>
    <t>47131803</t>
  </si>
  <si>
    <t xml:space="preserve">REMOVERDOR DE MANCHA PAARA PISO </t>
  </si>
  <si>
    <t>DISCO DURO DE 5 TB</t>
  </si>
  <si>
    <t xml:space="preserve">CABLE USB TIPA A MACHO /HEMBRA DE 20 PIES </t>
  </si>
  <si>
    <t>DISCO DURO DE 10 TB</t>
  </si>
  <si>
    <t>MEMORIA USB 128GB DATA TRAVELER  SE9</t>
  </si>
  <si>
    <t>MEMORIA USB 256GB DATA TRAVELER  SE9</t>
  </si>
  <si>
    <t>BOLIGRAFO PUNTA METALICA</t>
  </si>
  <si>
    <t>CAJA DE GRAPA GRANDE 26/6</t>
  </si>
  <si>
    <t>CAJA DE GRAPA GRANDE 23/13</t>
  </si>
  <si>
    <t>SACA GRAPA</t>
  </si>
  <si>
    <t>147</t>
  </si>
  <si>
    <t>PAQUETE DE SEÑALIZADORES DE FIRMA TIPO FLECHA</t>
  </si>
  <si>
    <t>PQT.</t>
  </si>
  <si>
    <t xml:space="preserve">PAQUETE DE LAMINA PARA ENCUADERNAR </t>
  </si>
  <si>
    <t>007</t>
  </si>
  <si>
    <t>POSTIP 3*3</t>
  </si>
  <si>
    <t>0100</t>
  </si>
  <si>
    <t>CARPETA  TIPO TABLA CON FIANZA METALICA 9*14 A4</t>
  </si>
  <si>
    <t>SOBRE MANILA 10* 15 500/1</t>
  </si>
  <si>
    <t>0108</t>
  </si>
  <si>
    <t>CAJAS DE CLIP PEQUENO 10/1</t>
  </si>
  <si>
    <t>0106</t>
  </si>
  <si>
    <t xml:space="preserve">CAJAS DE GRAPAS STANDAR </t>
  </si>
  <si>
    <t xml:space="preserve">PAQT DE 10 DE GANCHO ACCO </t>
  </si>
  <si>
    <t>0003</t>
  </si>
  <si>
    <t xml:space="preserve">FOLDER C/BOLSILLO AZUL 25/1 </t>
  </si>
  <si>
    <t>16/032021</t>
  </si>
  <si>
    <t>RESMA DE PAPEL HILO AMARILLO  8/11</t>
  </si>
  <si>
    <t>106</t>
  </si>
  <si>
    <t xml:space="preserve">SACAPUNTA ELECTRICO BLACK </t>
  </si>
  <si>
    <t>CARPETAS DE 3 HOYOS 1,5  C/C  COLOR AZUL</t>
  </si>
  <si>
    <t>ROLLO DE PAPEL 36*150P/PLOTER CONO 2PULG.</t>
  </si>
  <si>
    <t xml:space="preserve">DISCO DURO USB 2TB </t>
  </si>
  <si>
    <t>BASE COMP</t>
  </si>
  <si>
    <t>MAUSE M 190 INALAMBRICO OPTIMO RECEPTOR USB</t>
  </si>
  <si>
    <t>CABLE ADAPTADOR VG DE 9,8 PIE</t>
  </si>
  <si>
    <t>0074</t>
  </si>
  <si>
    <t xml:space="preserve">CARTUCHO 711CZ  130A   AZUL </t>
  </si>
  <si>
    <t>CARTUCHO 711CZ  132A AMARILLO</t>
  </si>
  <si>
    <t>0073</t>
  </si>
  <si>
    <t xml:space="preserve">CARTUCHO 711CZ  131A ROJO </t>
  </si>
  <si>
    <t>0072</t>
  </si>
  <si>
    <t>CARTUCHO 711CZ  133A NEGRO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</si>
  <si>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</si>
  <si>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</si>
  <si>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</si>
  <si>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</si>
  <si>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>TONER HP 954XL N9484A  NEGRO</t>
  </si>
  <si>
    <t>TONER HP 954XL N9472A  AZUL</t>
  </si>
  <si>
    <t>0055</t>
  </si>
  <si>
    <t>TONER HP 954XL N9480A  AMARILLO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</si>
  <si>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</si>
  <si>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</si>
  <si>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</si>
  <si>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</si>
  <si>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CYAN AZUL</t>
  </si>
  <si>
    <t xml:space="preserve">TONER CANON 132 CB543A ROJO </t>
  </si>
  <si>
    <t>TONER CANON 132 CB542A AMARILLO</t>
  </si>
  <si>
    <t>TONER CANON 132 CB541A AZUL</t>
  </si>
  <si>
    <t>TONER CANON 132 CB540A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</si>
  <si>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</si>
  <si>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</si>
  <si>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</si>
  <si>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</si>
  <si>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</si>
  <si>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</si>
  <si>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</si>
  <si>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0053</t>
  </si>
  <si>
    <t>CARTUCHO HP 920XL     NEGRO </t>
  </si>
  <si>
    <t>0052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</si>
  <si>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</si>
  <si>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</si>
  <si>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</si>
  <si>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</si>
  <si>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</si>
  <si>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</si>
  <si>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</si>
  <si>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</si>
  <si>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</si>
  <si>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 xml:space="preserve">CARTUCHO HP 954         MAGENTA </t>
  </si>
  <si>
    <t>CARTUCHO HP 954        AMARILLO   </t>
  </si>
  <si>
    <t>DETERGENTE EN POLVO 30 LIBRA</t>
  </si>
  <si>
    <t>SACO</t>
  </si>
  <si>
    <t>0002</t>
  </si>
  <si>
    <t>RESMA 8 1/2 x 14</t>
  </si>
  <si>
    <t>RESMA DE PAPEL HILO BLANCO  8/11</t>
  </si>
  <si>
    <t>PAPEL TOALLA PARA COSINA MAR, GAVIOTA</t>
  </si>
  <si>
    <t>CAJAS DE CLIP BILLETERO ARTESCO 51MM</t>
  </si>
  <si>
    <t>SOBRE DE CARTA DE HILO</t>
  </si>
  <si>
    <t>SOBRE DE CARTA BLANCO</t>
  </si>
  <si>
    <t>CAJAS DE CLIP BILLETERO ARTESCO 32MM</t>
  </si>
  <si>
    <t>0149</t>
  </si>
  <si>
    <t>CAJAS DE CLIP BILLETERO ARTESCO 25MM</t>
  </si>
  <si>
    <t>CAJAS DE CLIP BILLETERO ARTESCO 19MM</t>
  </si>
  <si>
    <t>0145</t>
  </si>
  <si>
    <t>PAQ SEPARADOR DE CARPETA 10/1</t>
  </si>
  <si>
    <t>0150</t>
  </si>
  <si>
    <t>CAJAS DE BANDITAS DE GOMAS NO.18</t>
  </si>
  <si>
    <t>0005</t>
  </si>
  <si>
    <t>SOBRE P/CD DE PAPEL 100/1 BLANCOS</t>
  </si>
  <si>
    <t>PAPEL CARBON 8  1/2X11 NEGRO</t>
  </si>
  <si>
    <t>CORRECTOR TIPO PENS</t>
  </si>
  <si>
    <t>CERA PARA CONTAR</t>
  </si>
  <si>
    <t xml:space="preserve">ROLLO DE PAPEL SUMADORA </t>
  </si>
  <si>
    <t>DISPENSADOR</t>
  </si>
  <si>
    <t>FECHA DE ADQUISICION</t>
  </si>
  <si>
    <t>CODIGO INTITUCIONAL</t>
  </si>
  <si>
    <t xml:space="preserve">FECHA DE REGISTRO </t>
  </si>
  <si>
    <t>Espiral 25 CM</t>
  </si>
  <si>
    <t>COBER DE TABLET</t>
  </si>
  <si>
    <t>CORRECTOR LIQUIDO BLANCO T/PEN</t>
  </si>
  <si>
    <t>BOLIGRAFO AZUL</t>
  </si>
  <si>
    <t>0109</t>
  </si>
  <si>
    <t>DVD</t>
  </si>
  <si>
    <t>0006</t>
  </si>
  <si>
    <t>CD EN BLANCO</t>
  </si>
  <si>
    <t>MEMORIA DDR4 8GB 2666MHZ PN3-12800 NON-ECC</t>
  </si>
  <si>
    <t>LANILLA PARA VEHICULO (TELA ROJO)</t>
  </si>
  <si>
    <t>0090</t>
  </si>
  <si>
    <t>CUBETA  /EXPRIMIDOR</t>
  </si>
  <si>
    <t>0041</t>
  </si>
  <si>
    <t>DESIFECTANTEE EN FRASCO</t>
  </si>
  <si>
    <t>BOTELLA BAYGON EN SPRAY 250ml</t>
  </si>
  <si>
    <t>LIMPIA CRISTAL</t>
  </si>
  <si>
    <t>47131604</t>
  </si>
  <si>
    <t>BRILLO DE ACERO DE FREGAR</t>
  </si>
  <si>
    <t>0083</t>
  </si>
  <si>
    <t>DOBLE LITRO REFRESCO COCA COLA</t>
  </si>
  <si>
    <t>0084</t>
  </si>
  <si>
    <t>DOBLE LITRO REFRESCO SEVE UP</t>
  </si>
  <si>
    <t>0085</t>
  </si>
  <si>
    <t>DOBLE LITRO REFRESCO ROJO</t>
  </si>
  <si>
    <t>CAJAS AZUCAR DE DIETA SPLENDA</t>
  </si>
  <si>
    <t>0087</t>
  </si>
  <si>
    <t>DOBLE LITRO REFRESCO NARANJA</t>
  </si>
  <si>
    <t>0107</t>
  </si>
  <si>
    <t>CAJAS DE CLIP GRANDE 10/1</t>
  </si>
  <si>
    <t>SOBRE MANILA 12 *14 500/1</t>
  </si>
  <si>
    <t>0112</t>
  </si>
  <si>
    <t>CAJAS DE LAPIZ DE CARBOM 12/1</t>
  </si>
  <si>
    <t>0115</t>
  </si>
  <si>
    <t>PORTADAS Y CONTRA PORTADAS TRANSPARENTE 50/1</t>
  </si>
  <si>
    <t>0116</t>
  </si>
  <si>
    <t>CAJA DE RESALTADORES 12/1</t>
  </si>
  <si>
    <t>0117</t>
  </si>
  <si>
    <t>CAJA DE BORRA DE LECHE BLANCA</t>
  </si>
  <si>
    <t>0118</t>
  </si>
  <si>
    <t>TALONARIO DE RECIBO</t>
  </si>
  <si>
    <t>0119</t>
  </si>
  <si>
    <t xml:space="preserve">ETIQUETAS AUTOADHESIVAS PARA FOLDER  LABELS </t>
  </si>
  <si>
    <t>0126</t>
  </si>
  <si>
    <t>CANO MADEOLEO NO.2 CAOBA AMERICANA</t>
  </si>
  <si>
    <t>0127</t>
  </si>
  <si>
    <t>CANO MADEOLEO NO.23 CAOBA AMERICANA 100G</t>
  </si>
  <si>
    <t>0132</t>
  </si>
  <si>
    <t xml:space="preserve">ESTUCHE PROCTETOR P/ DISCO DURO </t>
  </si>
  <si>
    <t>0131</t>
  </si>
  <si>
    <t>DISCO DURO DE 2,0 TERA SEAGATE</t>
  </si>
  <si>
    <t>IMPRESORA MULTIF. HP LASERJET PRO 400</t>
  </si>
  <si>
    <t xml:space="preserve">MOCHILA PARA LATTOP </t>
  </si>
  <si>
    <t>MEMORIA DDR3 4GB KINGSTON</t>
  </si>
  <si>
    <t>PAPEL ALUMINIO DIAMOND 75</t>
  </si>
  <si>
    <t>JABON LIQUIDO CUABA LIMAR GALON</t>
  </si>
  <si>
    <t>PAQ DE FUNDAS 1,000 17X22</t>
  </si>
  <si>
    <t>0134</t>
  </si>
  <si>
    <t>1,000 FUNDAS 17X22</t>
  </si>
  <si>
    <t>BANDEJA DE ESCRITORIO DE METAL  2/1 NEGRA</t>
  </si>
  <si>
    <t>SOBRE MANILA 9 *12 500/1</t>
  </si>
  <si>
    <t xml:space="preserve"> CAJA DE FORDEL 8 1/2 * 11</t>
  </si>
  <si>
    <t>0102</t>
  </si>
  <si>
    <t>CAJA FOLDERS/PENDAFLEX8,5/11</t>
  </si>
  <si>
    <t>CAJA  FOLDER 8.5 /13</t>
  </si>
  <si>
    <t>0105</t>
  </si>
  <si>
    <t>AGEDA EJECUTIVA ,15. AÑO 2019</t>
  </si>
  <si>
    <t>AGEDA 15/2 AÑO 2020</t>
  </si>
  <si>
    <t>0111</t>
  </si>
  <si>
    <t>REPUESTO DE AGENDA DE ESCRITORIOS</t>
  </si>
  <si>
    <t>0001</t>
  </si>
  <si>
    <t>LIBRETA RAYADA 5x8</t>
  </si>
  <si>
    <t>0103</t>
  </si>
  <si>
    <t>CAJA FOLDERS/PENDAFLEX8,5/13</t>
  </si>
  <si>
    <t>0004</t>
  </si>
  <si>
    <t>LABEL P/CD</t>
  </si>
  <si>
    <t>0015</t>
  </si>
  <si>
    <t xml:space="preserve">CALCULADORA DE ESCRITORIO Sharp 2630 </t>
  </si>
  <si>
    <t>0017</t>
  </si>
  <si>
    <t>TIJERA</t>
  </si>
  <si>
    <t>0137</t>
  </si>
  <si>
    <t>PERFORADORA DE TRES HOYOS</t>
  </si>
  <si>
    <t xml:space="preserve">LIBRO RECOR </t>
  </si>
  <si>
    <t>PORTA CLIX</t>
  </si>
  <si>
    <t>PORTA LAPIZ</t>
  </si>
  <si>
    <t xml:space="preserve">LAMINADORAS DE CARNE </t>
  </si>
  <si>
    <t>0010</t>
  </si>
  <si>
    <t>CINTA PARA SUMADORA SHARP 2.41</t>
  </si>
  <si>
    <t>PEGAMENTO GEL UHU 50 ml</t>
  </si>
  <si>
    <t>0014</t>
  </si>
  <si>
    <t>PEGAMENTO LIQUIDO UHU 125 ml</t>
  </si>
  <si>
    <t>BOLIGRAFO ROJO</t>
  </si>
  <si>
    <t>CINTA ADHESIVA 2/50 CLEAR</t>
  </si>
  <si>
    <t>0009</t>
  </si>
  <si>
    <t>CINTA ADHESIVA 2/100 CLEAR (GRANDES)</t>
  </si>
  <si>
    <t xml:space="preserve">COLA BLANCA </t>
  </si>
  <si>
    <t>0024</t>
  </si>
  <si>
    <t>REGLA</t>
  </si>
  <si>
    <t>REGLAS (PEQUENA)</t>
  </si>
  <si>
    <t>REGLAS GRANDES</t>
  </si>
  <si>
    <t>CARPETA BLANCA</t>
  </si>
  <si>
    <t>CARPETA   NEGRA</t>
  </si>
  <si>
    <t>CARPETA AZUL</t>
  </si>
  <si>
    <t>CAJA DE GRAPA 23/17</t>
  </si>
  <si>
    <t>0020</t>
  </si>
  <si>
    <t>BATERIA PARA UPS 12V/7AH</t>
  </si>
  <si>
    <t>TOALLA DE TELA PARA COCINA</t>
  </si>
  <si>
    <t>TOTAL:</t>
  </si>
  <si>
    <t>…..OBSERVACION….</t>
  </si>
  <si>
    <t xml:space="preserve">Los códigos de bienes Nacionales NO aplican para esta relación de Materiales de oficinas. </t>
  </si>
  <si>
    <t xml:space="preserve">                              </t>
  </si>
  <si>
    <t xml:space="preserve">Realizado por: </t>
  </si>
  <si>
    <t>Aprobado por :</t>
  </si>
  <si>
    <t xml:space="preserve">Ana Hamceli Mercedes Reyes </t>
  </si>
  <si>
    <t>Fernando González Sánchez</t>
  </si>
  <si>
    <t xml:space="preserve">             Enc.  Almacen               </t>
  </si>
  <si>
    <t xml:space="preserve"> Enc. Depto. Administrativo Financiero</t>
  </si>
  <si>
    <t>Revisado por:</t>
  </si>
  <si>
    <t>Lic. Jose A. Cruz</t>
  </si>
  <si>
    <t>Interino, De la Division de Contabilidad</t>
  </si>
  <si>
    <t>TONER HP 954XL N9476A  MAGENTA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</si>
</sst>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5"/>
      <color rgb="FF050505"/>
      <name val="Segoe UI Historic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2" borderId="0" xfId="0" applyFill="1"/>
    <xf numFmtId="14" fontId="13" fillId="2" borderId="8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14" fontId="13" fillId="2" borderId="8" xfId="0" applyNumberFormat="1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1" fontId="13" fillId="2" borderId="8" xfId="0" applyNumberFormat="1" applyFont="1" applyFill="1" applyBorder="1" applyAlignment="1">
      <alignment horizontal="center" vertical="center" wrapText="1"/>
    </xf>
    <xf numFmtId="14" fontId="13" fillId="2" borderId="5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14" fontId="13" fillId="2" borderId="5" xfId="0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14" fontId="14" fillId="2" borderId="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14" fontId="14" fillId="2" borderId="5" xfId="0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49" fontId="13" fillId="2" borderId="8" xfId="0" applyNumberFormat="1" applyFont="1" applyFill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left" vertical="center"/>
    </xf>
    <xf numFmtId="0" fontId="14" fillId="2" borderId="9" xfId="0" applyFont="1" applyFill="1" applyBorder="1" applyAlignment="1">
      <alignment vertical="center" wrapText="1"/>
    </xf>
    <xf numFmtId="14" fontId="14" fillId="2" borderId="8" xfId="0" applyNumberFormat="1" applyFont="1" applyFill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left" vertical="center"/>
    </xf>
    <xf numFmtId="0" fontId="13" fillId="2" borderId="11" xfId="0" applyFont="1" applyFill="1" applyBorder="1" applyAlignment="1">
      <alignment vertical="center" wrapText="1"/>
    </xf>
    <xf numFmtId="14" fontId="14" fillId="2" borderId="5" xfId="0" applyNumberFormat="1" applyFont="1" applyFill="1" applyBorder="1" applyAlignment="1">
      <alignment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14" fontId="14" fillId="2" borderId="8" xfId="0" applyNumberFormat="1" applyFont="1" applyFill="1" applyBorder="1" applyAlignment="1">
      <alignment horizontal="center" vertical="center"/>
    </xf>
    <xf numFmtId="14" fontId="14" fillId="2" borderId="8" xfId="0" applyNumberFormat="1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 wrapText="1"/>
    </xf>
    <xf numFmtId="3" fontId="14" fillId="2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 wrapText="1"/>
    </xf>
    <xf numFmtId="4" fontId="12" fillId="2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4" fontId="13" fillId="2" borderId="10" xfId="0" applyNumberFormat="1" applyFont="1" applyFill="1" applyBorder="1" applyAlignment="1">
      <alignment horizontal="center" vertical="center" wrapText="1"/>
    </xf>
    <xf numFmtId="14" fontId="13" fillId="2" borderId="10" xfId="0" applyNumberFormat="1" applyFont="1" applyFill="1" applyBorder="1" applyAlignment="1">
      <alignment horizontal="left" vertical="center" wrapText="1"/>
    </xf>
    <xf numFmtId="14" fontId="14" fillId="2" borderId="10" xfId="0" applyNumberFormat="1" applyFont="1" applyFill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left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/>
    </xf>
    <xf numFmtId="2" fontId="14" fillId="2" borderId="8" xfId="0" applyNumberFormat="1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 wrapText="1"/>
    </xf>
    <xf numFmtId="14" fontId="13" fillId="2" borderId="5" xfId="0" applyNumberFormat="1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/>
    </xf>
    <xf numFmtId="14" fontId="12" fillId="2" borderId="10" xfId="0" applyNumberFormat="1" applyFont="1" applyFill="1" applyBorder="1" applyAlignment="1">
      <alignment horizontal="center" vertical="center"/>
    </xf>
    <xf numFmtId="14" fontId="12" fillId="2" borderId="10" xfId="0" applyNumberFormat="1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/>
    </xf>
    <xf numFmtId="14" fontId="13" fillId="2" borderId="5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14" fontId="13" fillId="2" borderId="5" xfId="0" applyNumberFormat="1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vertical="center"/>
    </xf>
    <xf numFmtId="14" fontId="13" fillId="2" borderId="12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14" fontId="13" fillId="2" borderId="12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14" fontId="13" fillId="0" borderId="5" xfId="0" applyNumberFormat="1" applyFont="1" applyBorder="1" applyAlignment="1">
      <alignment horizontal="left" vertical="top" wrapText="1"/>
    </xf>
    <xf numFmtId="0" fontId="18" fillId="2" borderId="5" xfId="0" applyFont="1" applyFill="1" applyBorder="1"/>
    <xf numFmtId="0" fontId="12" fillId="2" borderId="5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 vertical="center"/>
    </xf>
    <xf numFmtId="0" fontId="12" fillId="2" borderId="5" xfId="0" applyFont="1" applyFill="1" applyBorder="1"/>
    <xf numFmtId="0" fontId="13" fillId="0" borderId="8" xfId="0" applyFont="1" applyBorder="1" applyAlignment="1">
      <alignment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left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2" borderId="0" xfId="0" applyFont="1" applyFill="1"/>
    <xf numFmtId="2" fontId="0" fillId="0" borderId="0" xfId="0" applyNumberFormat="1"/>
    <xf numFmtId="164" fontId="0" fillId="0" borderId="0" xfId="0" applyNumberFormat="1"/>
    <xf numFmtId="0" fontId="16" fillId="0" borderId="5" xfId="0" applyFont="1" applyBorder="1"/>
    <xf numFmtId="4" fontId="16" fillId="0" borderId="5" xfId="0" applyNumberFormat="1" applyFont="1" applyBorder="1"/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1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1" xfId="0" applyFont="1" applyBorder="1" applyAlignment="1"/>
    <xf numFmtId="0" fontId="19" fillId="0" borderId="0" xfId="0" applyFont="1" applyAlignment="1">
      <alignment vertical="center"/>
    </xf>
    <xf numFmtId="0" fontId="11" fillId="0" borderId="0" xfId="0" applyFont="1" applyBorder="1" applyAlignment="1"/>
    <xf numFmtId="0" fontId="1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wrapText="1"/>
    </xf>
    <xf numFmtId="2" fontId="1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2670499</xdr:colOff>
      <xdr:row>1</xdr:row>
      <xdr:rowOff>90122</xdr:rowOff>
    </xdr:from>
    <xdr:to>
      <xdr:col>5</xdr:col>
      <xdr:colOff>421822</xdr:colOff>
      <xdr:row>7</xdr:row>
      <xdr:rowOff>13608</xdr:rowOff>
    </xdr:to>
    <xdr:pic>
      <xdr:nvPicPr>
        <xdr:cNvPr id="7" name="Imagen 4" descr="download">
          <a:extLst>
            <a:ext uri="{FF2B5EF4-FFF2-40B4-BE49-F238E27FC236}">
              <a16:creationId xmlns:a16="http://schemas.microsoft.com/office/drawing/2014/main" id="{C7298573-74D2-4F8C-868D-98531BBC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3474" y="90122"/>
          <a:ext cx="4047348" cy="194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774810</xdr:colOff>
      <xdr:row>0</xdr:row>
      <xdr:rowOff>0</xdr:rowOff>
    </xdr:from>
    <xdr:to>
      <xdr:col>4</xdr:col>
      <xdr:colOff>27883</xdr:colOff>
      <xdr:row>5</xdr:row>
      <xdr:rowOff>279689</xdr:rowOff>
    </xdr:to>
    <xdr:grpSp>
      <xdr:nvGrpSpPr>
        <xdr:cNvPr id="8" name="Group 13">
          <a:extLst>
            <a:ext uri="{FF2B5EF4-FFF2-40B4-BE49-F238E27FC236}">
              <a16:creationId xmlns:a16="http://schemas.microsoft.com/office/drawing/2014/main" id="{684D63DA-11CD-4ECA-9FB1-66BBB4BEB3A1}"/>
            </a:ext>
          </a:extLst>
        </xdr:cNvPr>
        <xdr:cNvGrpSpPr>
          <a:grpSpLocks/>
        </xdr:cNvGrpSpPr>
      </xdr:nvGrpSpPr>
      <xdr:grpSpPr bwMode="auto">
        <a:xfrm>
          <a:off x="774810" y="0"/>
          <a:ext cx="7525470" cy="2093353"/>
          <a:chOff x="1199" y="528"/>
          <a:chExt cx="3571" cy="1230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E2F09A6D-BED8-4CE3-98D1-7D75280F2E4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6E84A1A2-2A15-4A60-B09E-CEF0436923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AutoShape 14">
            <a:extLst>
              <a:ext uri="{FF2B5EF4-FFF2-40B4-BE49-F238E27FC236}">
                <a16:creationId xmlns:a16="http://schemas.microsoft.com/office/drawing/2014/main" id="{0664C4DE-50C7-46DC-8D8A-6A54B6E418F8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6"/>
  <sheetViews>
    <sheetView tabSelected="1" topLeftCell="C25" zoomScale="73" zoomScaleNormal="73" workbookViewId="0">
      <selection activeCell="D48" sqref="D48"/>
    </sheetView>
  </sheetViews>
  <sheetFormatPr baseColWidth="10" defaultRowHeight="15" x14ac:dyDescent="0.25"/>
  <cols>
    <col min="1" max="1" width="20.42578125" customWidth="1"/>
    <col min="2" max="2" width="22.28515625" customWidth="1"/>
    <col min="3" max="3" width="16.5703125" customWidth="1"/>
    <col min="4" max="4" width="64.85546875" customWidth="1"/>
    <col min="5" max="5" width="19.7109375" customWidth="1"/>
    <col min="6" max="6" width="13.7109375" customWidth="1"/>
    <col min="7" max="7" width="15.85546875" customWidth="1"/>
    <col min="8" max="9" width="19.42578125" customWidth="1"/>
    <col min="10" max="10" width="13.42578125" customWidth="1"/>
    <col min="11" max="11" width="13.5703125" customWidth="1"/>
    <col min="12" max="12" width="15.28515625" customWidth="1"/>
    <col min="13" max="13" width="17" customWidth="1"/>
    <col min="14" max="14" width="16.42578125" customWidth="1"/>
    <col min="16" max="16" width="14.85546875" customWidth="1"/>
  </cols>
  <sheetData>
    <row r="2" spans="1:14" ht="31.5" x14ac:dyDescent="0.5">
      <c r="A2" s="1" t="s">
        <v>0</v>
      </c>
      <c r="B2" s="1"/>
      <c r="C2" s="1"/>
      <c r="D2" s="1"/>
      <c r="E2" s="2"/>
      <c r="F2" s="3"/>
      <c r="G2" s="3"/>
      <c r="H2" s="3"/>
      <c r="I2" s="3"/>
      <c r="J2" s="166" t="s">
        <v>1</v>
      </c>
      <c r="K2" s="166"/>
      <c r="L2" s="166"/>
      <c r="M2" s="166"/>
      <c r="N2" s="166"/>
    </row>
    <row r="3" spans="1:14" ht="31.5" x14ac:dyDescent="0.5">
      <c r="A3" s="4"/>
      <c r="B3" s="3"/>
      <c r="C3" s="5"/>
      <c r="D3" s="6"/>
      <c r="E3" s="2"/>
      <c r="F3" s="3"/>
      <c r="G3" s="3"/>
      <c r="H3" s="3"/>
      <c r="I3" s="3"/>
      <c r="J3" s="166"/>
      <c r="K3" s="166"/>
      <c r="L3" s="166"/>
      <c r="M3" s="166"/>
      <c r="N3" s="166"/>
    </row>
    <row r="4" spans="1:14" ht="31.5" x14ac:dyDescent="0.5">
      <c r="A4" s="1" t="s">
        <v>2</v>
      </c>
      <c r="B4" s="1"/>
      <c r="C4" s="1"/>
      <c r="D4" s="1"/>
      <c r="E4" s="2"/>
      <c r="F4" s="3"/>
      <c r="G4" s="3"/>
      <c r="H4" s="3"/>
      <c r="I4" s="3"/>
      <c r="J4" s="166"/>
      <c r="K4" s="166"/>
      <c r="L4" s="166"/>
      <c r="M4" s="166"/>
      <c r="N4" s="166"/>
    </row>
    <row r="5" spans="1:14" ht="31.5" x14ac:dyDescent="0.5">
      <c r="A5" s="4"/>
      <c r="B5" s="3"/>
      <c r="C5" s="5"/>
      <c r="D5" s="6"/>
      <c r="E5" s="2"/>
      <c r="F5" s="3"/>
      <c r="G5" s="3"/>
      <c r="H5" s="3"/>
      <c r="I5" s="3"/>
      <c r="J5" s="166"/>
      <c r="K5" s="166"/>
      <c r="L5" s="166"/>
      <c r="M5" s="166"/>
      <c r="N5" s="166"/>
    </row>
    <row r="6" spans="1:14" ht="31.5" x14ac:dyDescent="0.5">
      <c r="A6" s="4"/>
      <c r="B6" s="3"/>
      <c r="C6" s="5"/>
      <c r="D6" s="6"/>
      <c r="E6" s="2"/>
      <c r="F6" s="3"/>
      <c r="G6" s="3"/>
      <c r="H6" s="3"/>
      <c r="I6" s="3"/>
      <c r="J6" s="166"/>
      <c r="K6" s="166"/>
      <c r="L6" s="166"/>
      <c r="M6" s="166"/>
      <c r="N6" s="166"/>
    </row>
    <row r="7" spans="1:14" ht="31.5" x14ac:dyDescent="0.5">
      <c r="A7" s="4"/>
      <c r="B7" s="3"/>
      <c r="C7" s="5"/>
      <c r="D7" s="6"/>
      <c r="E7" s="2"/>
      <c r="F7" s="3"/>
      <c r="G7" s="3"/>
      <c r="H7" s="3"/>
      <c r="I7" s="3"/>
      <c r="J7" s="166"/>
      <c r="K7" s="166"/>
      <c r="L7" s="166"/>
      <c r="M7" s="166"/>
      <c r="N7" s="166"/>
    </row>
    <row r="8" spans="1:14" ht="31.5" x14ac:dyDescent="0.5">
      <c r="A8" s="4"/>
      <c r="B8" s="1"/>
      <c r="C8" s="1"/>
      <c r="D8" s="1"/>
      <c r="E8" s="2"/>
      <c r="F8" s="3"/>
      <c r="G8" s="3"/>
      <c r="H8" s="3"/>
      <c r="I8" s="3"/>
      <c r="J8" s="166"/>
      <c r="K8" s="166"/>
      <c r="L8" s="166"/>
      <c r="M8" s="166"/>
      <c r="N8" s="166"/>
    </row>
    <row r="9" spans="1:14" ht="30" x14ac:dyDescent="0.25">
      <c r="A9" s="167" t="s">
        <v>3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</row>
    <row r="10" spans="1:14" ht="31.5" x14ac:dyDescent="0.5">
      <c r="A10" s="1" t="s">
        <v>4</v>
      </c>
      <c r="B10" s="1" t="s">
        <v>5</v>
      </c>
      <c r="C10" s="1"/>
      <c r="D10" s="6"/>
      <c r="E10" s="7"/>
      <c r="F10" s="8"/>
      <c r="G10" s="8"/>
      <c r="H10" s="8"/>
      <c r="I10" s="9"/>
      <c r="J10" s="9"/>
      <c r="K10" s="9"/>
      <c r="L10" s="9"/>
      <c r="M10" s="3"/>
      <c r="N10" s="8"/>
    </row>
    <row r="11" spans="1:14" ht="31.5" x14ac:dyDescent="0.5">
      <c r="A11" s="1"/>
      <c r="B11" s="1"/>
      <c r="C11" s="1"/>
      <c r="D11" s="6"/>
      <c r="E11" s="7"/>
      <c r="F11" s="8"/>
      <c r="G11" s="8"/>
      <c r="H11" s="8"/>
      <c r="I11" s="9"/>
      <c r="J11" s="9"/>
      <c r="K11" s="9"/>
      <c r="L11" s="9"/>
      <c r="M11" s="3"/>
      <c r="N11" s="8"/>
    </row>
    <row r="12" spans="1:14" ht="30.75" x14ac:dyDescent="0.25">
      <c r="A12" s="168" t="s">
        <v>6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</row>
    <row r="13" spans="1:14" ht="31.5" thickBot="1" x14ac:dyDescent="0.3">
      <c r="A13" s="10"/>
      <c r="B13" s="10"/>
      <c r="C13" s="10"/>
      <c r="D13" s="10"/>
      <c r="E13" s="11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ht="18.75" customHeight="1" thickBot="1" x14ac:dyDescent="0.3">
      <c r="A14" s="172" t="s">
        <v>262</v>
      </c>
      <c r="B14" s="172" t="s">
        <v>263</v>
      </c>
      <c r="C14" s="172" t="s">
        <v>264</v>
      </c>
      <c r="D14" s="172" t="s">
        <v>7</v>
      </c>
      <c r="E14" s="109" t="s">
        <v>8</v>
      </c>
      <c r="F14" s="169" t="s">
        <v>9</v>
      </c>
      <c r="G14" s="170"/>
      <c r="H14" s="170"/>
      <c r="I14" s="170"/>
      <c r="J14" s="170"/>
      <c r="K14" s="170"/>
      <c r="L14" s="170"/>
      <c r="M14" s="170"/>
      <c r="N14" s="171"/>
    </row>
    <row r="15" spans="1:14" ht="36.75" thickBot="1" x14ac:dyDescent="0.3">
      <c r="A15" s="173"/>
      <c r="B15" s="173"/>
      <c r="C15" s="173"/>
      <c r="D15" s="173"/>
      <c r="E15" s="12" t="s">
        <v>10</v>
      </c>
      <c r="F15" s="111" t="s">
        <v>11</v>
      </c>
      <c r="G15" s="112" t="s">
        <v>12</v>
      </c>
      <c r="H15" s="112" t="s">
        <v>13</v>
      </c>
      <c r="I15" s="113" t="s">
        <v>14</v>
      </c>
      <c r="J15" s="113" t="s">
        <v>15</v>
      </c>
      <c r="K15" s="113" t="s">
        <v>16</v>
      </c>
      <c r="L15" s="113" t="s">
        <v>17</v>
      </c>
      <c r="M15" s="113" t="s">
        <v>18</v>
      </c>
      <c r="N15" s="113" t="s">
        <v>17</v>
      </c>
    </row>
    <row r="16" spans="1:14" s="13" customFormat="1" ht="18.75" x14ac:dyDescent="0.25">
      <c r="A16" s="14">
        <v>46079</v>
      </c>
      <c r="B16" s="44" t="s">
        <v>36</v>
      </c>
      <c r="C16" s="23">
        <v>46079</v>
      </c>
      <c r="D16" s="17" t="s">
        <v>37</v>
      </c>
      <c r="E16" s="34" t="s">
        <v>21</v>
      </c>
      <c r="F16" s="25">
        <v>6</v>
      </c>
      <c r="G16" s="45">
        <v>2832</v>
      </c>
      <c r="H16" s="19">
        <f>G16*F16</f>
        <v>16992</v>
      </c>
      <c r="I16" s="18">
        <v>20</v>
      </c>
      <c r="J16" s="25">
        <f>1+1+1+1</f>
        <v>4</v>
      </c>
      <c r="K16" s="18">
        <v>1829</v>
      </c>
      <c r="L16" s="18">
        <f t="shared" ref="L16:L17" si="0">I16*K16</f>
        <v>36580</v>
      </c>
      <c r="M16" s="18">
        <f>F16-J16+I16</f>
        <v>22</v>
      </c>
      <c r="N16" s="19">
        <f>H16+L16-K16*J16</f>
        <v>46256</v>
      </c>
    </row>
    <row r="17" spans="1:14" s="13" customFormat="1" ht="24" x14ac:dyDescent="0.25">
      <c r="A17" s="14">
        <v>46079</v>
      </c>
      <c r="B17" s="22" t="s">
        <v>38</v>
      </c>
      <c r="C17" s="16">
        <v>46079</v>
      </c>
      <c r="D17" s="24" t="s">
        <v>39</v>
      </c>
      <c r="E17" s="25" t="s">
        <v>21</v>
      </c>
      <c r="F17" s="25">
        <v>10</v>
      </c>
      <c r="G17" s="25">
        <v>383.5</v>
      </c>
      <c r="H17" s="25">
        <f>F17*G17</f>
        <v>3835</v>
      </c>
      <c r="I17" s="18">
        <v>10</v>
      </c>
      <c r="J17" s="25">
        <v>3</v>
      </c>
      <c r="K17" s="46">
        <v>442.5</v>
      </c>
      <c r="L17" s="18">
        <f t="shared" si="0"/>
        <v>4425</v>
      </c>
      <c r="M17" s="18">
        <f>I17-J17</f>
        <v>7</v>
      </c>
      <c r="N17" s="19">
        <f>L17-K17*J17</f>
        <v>3097.5</v>
      </c>
    </row>
    <row r="18" spans="1:14" s="13" customFormat="1" ht="18.75" x14ac:dyDescent="0.25">
      <c r="A18" s="21">
        <v>46079</v>
      </c>
      <c r="B18" s="44" t="s">
        <v>52</v>
      </c>
      <c r="C18" s="23">
        <v>46079</v>
      </c>
      <c r="D18" s="17" t="s">
        <v>53</v>
      </c>
      <c r="E18" s="18" t="s">
        <v>21</v>
      </c>
      <c r="F18" s="18">
        <v>5</v>
      </c>
      <c r="G18" s="18">
        <v>87.32</v>
      </c>
      <c r="H18" s="18">
        <f t="shared" ref="H18" si="1">F18*G18</f>
        <v>436.59999999999997</v>
      </c>
      <c r="I18" s="18">
        <v>40</v>
      </c>
      <c r="J18" s="25">
        <v>6</v>
      </c>
      <c r="K18" s="18">
        <v>560.5</v>
      </c>
      <c r="L18" s="18">
        <f>I18*K18</f>
        <v>22420</v>
      </c>
      <c r="M18" s="18">
        <f>I18-J18</f>
        <v>34</v>
      </c>
      <c r="N18" s="26">
        <f>L18-K18*J18</f>
        <v>19057</v>
      </c>
    </row>
    <row r="19" spans="1:14" s="13" customFormat="1" ht="18.75" x14ac:dyDescent="0.25">
      <c r="A19" s="21">
        <v>46079</v>
      </c>
      <c r="B19" s="22" t="s">
        <v>54</v>
      </c>
      <c r="C19" s="16">
        <v>46079</v>
      </c>
      <c r="D19" s="24" t="s">
        <v>55</v>
      </c>
      <c r="E19" s="25" t="s">
        <v>21</v>
      </c>
      <c r="F19" s="25">
        <v>16</v>
      </c>
      <c r="G19" s="25">
        <v>149.86000000000001</v>
      </c>
      <c r="H19" s="25">
        <f>F19*G19</f>
        <v>2397.7600000000002</v>
      </c>
      <c r="I19" s="25">
        <v>20</v>
      </c>
      <c r="J19" s="25">
        <v>3</v>
      </c>
      <c r="K19" s="18">
        <v>324.5</v>
      </c>
      <c r="L19" s="18">
        <f>I19*K19</f>
        <v>6490</v>
      </c>
      <c r="M19" s="18">
        <f t="shared" ref="M19:M24" si="2">I19-J19+F19</f>
        <v>33</v>
      </c>
      <c r="N19" s="26">
        <f>H19+L19-K19*J19</f>
        <v>7914.26</v>
      </c>
    </row>
    <row r="20" spans="1:14" s="13" customFormat="1" ht="18.75" x14ac:dyDescent="0.25">
      <c r="A20" s="21">
        <v>46079</v>
      </c>
      <c r="B20" s="22" t="s">
        <v>56</v>
      </c>
      <c r="C20" s="16">
        <v>46079</v>
      </c>
      <c r="D20" s="24" t="s">
        <v>57</v>
      </c>
      <c r="E20" s="25" t="s">
        <v>58</v>
      </c>
      <c r="F20" s="25">
        <v>17</v>
      </c>
      <c r="G20" s="25">
        <v>442.5</v>
      </c>
      <c r="H20" s="25">
        <f>F20*G20</f>
        <v>7522.5</v>
      </c>
      <c r="I20" s="25">
        <v>10</v>
      </c>
      <c r="J20" s="25">
        <v>4</v>
      </c>
      <c r="K20" s="18">
        <v>501.5</v>
      </c>
      <c r="L20" s="18">
        <f>I20*K20</f>
        <v>5015</v>
      </c>
      <c r="M20" s="18">
        <f t="shared" si="2"/>
        <v>23</v>
      </c>
      <c r="N20" s="26">
        <f>H20+L20-K20*J20</f>
        <v>10531.5</v>
      </c>
    </row>
    <row r="21" spans="1:14" s="13" customFormat="1" ht="37.5" x14ac:dyDescent="0.25">
      <c r="A21" s="30">
        <v>46079</v>
      </c>
      <c r="B21" s="31" t="s">
        <v>59</v>
      </c>
      <c r="C21" s="32">
        <v>46079</v>
      </c>
      <c r="D21" s="53" t="s">
        <v>60</v>
      </c>
      <c r="E21" s="33" t="s">
        <v>61</v>
      </c>
      <c r="F21" s="33">
        <v>40</v>
      </c>
      <c r="G21" s="25">
        <v>1121</v>
      </c>
      <c r="H21" s="25">
        <f t="shared" ref="H21:H24" si="3">F21*G21</f>
        <v>44840</v>
      </c>
      <c r="I21" s="33">
        <v>0</v>
      </c>
      <c r="J21" s="33">
        <v>2</v>
      </c>
      <c r="K21" s="18">
        <f t="shared" ref="K21:K23" si="4">G21</f>
        <v>1121</v>
      </c>
      <c r="L21" s="18">
        <f>J21*K21</f>
        <v>2242</v>
      </c>
      <c r="M21" s="18">
        <f t="shared" si="2"/>
        <v>38</v>
      </c>
      <c r="N21" s="26">
        <f>H21-L21</f>
        <v>42598</v>
      </c>
    </row>
    <row r="22" spans="1:14" s="13" customFormat="1" ht="18.75" x14ac:dyDescent="0.25">
      <c r="A22" s="30">
        <v>46079</v>
      </c>
      <c r="B22" s="31" t="s">
        <v>62</v>
      </c>
      <c r="C22" s="54">
        <v>46079</v>
      </c>
      <c r="D22" s="53" t="s">
        <v>63</v>
      </c>
      <c r="E22" s="33" t="s">
        <v>21</v>
      </c>
      <c r="F22" s="33">
        <v>10</v>
      </c>
      <c r="G22" s="25">
        <v>383.5</v>
      </c>
      <c r="H22" s="25">
        <f t="shared" si="3"/>
        <v>3835</v>
      </c>
      <c r="I22" s="33">
        <v>0</v>
      </c>
      <c r="J22" s="33">
        <v>1</v>
      </c>
      <c r="K22" s="18">
        <f t="shared" si="4"/>
        <v>383.5</v>
      </c>
      <c r="L22" s="18">
        <f>J22*K22</f>
        <v>383.5</v>
      </c>
      <c r="M22" s="18">
        <f t="shared" si="2"/>
        <v>9</v>
      </c>
      <c r="N22" s="26">
        <f>H22-L22</f>
        <v>3451.5</v>
      </c>
    </row>
    <row r="23" spans="1:14" s="13" customFormat="1" ht="18.75" x14ac:dyDescent="0.25">
      <c r="A23" s="30">
        <v>46079</v>
      </c>
      <c r="B23" s="31" t="s">
        <v>64</v>
      </c>
      <c r="C23" s="32">
        <v>46079</v>
      </c>
      <c r="D23" s="53" t="s">
        <v>65</v>
      </c>
      <c r="E23" s="33" t="s">
        <v>66</v>
      </c>
      <c r="F23" s="33">
        <v>27</v>
      </c>
      <c r="G23" s="33">
        <v>231.28</v>
      </c>
      <c r="H23" s="25">
        <f t="shared" si="3"/>
        <v>6244.56</v>
      </c>
      <c r="I23" s="33">
        <v>0</v>
      </c>
      <c r="J23" s="33">
        <v>1</v>
      </c>
      <c r="K23" s="51">
        <f t="shared" si="4"/>
        <v>231.28</v>
      </c>
      <c r="L23" s="18">
        <f t="shared" ref="L23" si="5">J23*K23</f>
        <v>231.28</v>
      </c>
      <c r="M23" s="18">
        <f t="shared" si="2"/>
        <v>26</v>
      </c>
      <c r="N23" s="26">
        <f t="shared" ref="N23" si="6">H23-L23</f>
        <v>6013.2800000000007</v>
      </c>
    </row>
    <row r="24" spans="1:14" s="13" customFormat="1" ht="18.75" x14ac:dyDescent="0.25">
      <c r="A24" s="30">
        <v>46079</v>
      </c>
      <c r="B24" s="31" t="s">
        <v>64</v>
      </c>
      <c r="C24" s="16">
        <v>46079</v>
      </c>
      <c r="D24" s="53" t="s">
        <v>67</v>
      </c>
      <c r="E24" s="33" t="s">
        <v>66</v>
      </c>
      <c r="F24" s="33">
        <v>13</v>
      </c>
      <c r="G24" s="33">
        <v>115.00279999999999</v>
      </c>
      <c r="H24" s="25">
        <f t="shared" si="3"/>
        <v>1495.0364</v>
      </c>
      <c r="I24" s="33">
        <v>20</v>
      </c>
      <c r="J24" s="33">
        <v>6</v>
      </c>
      <c r="K24" s="45">
        <v>501.5</v>
      </c>
      <c r="L24" s="18">
        <f>I24*K24</f>
        <v>10030</v>
      </c>
      <c r="M24" s="18">
        <f t="shared" si="2"/>
        <v>27</v>
      </c>
      <c r="N24" s="26">
        <f>H24+L24-K24*J24</f>
        <v>8516.0364000000009</v>
      </c>
    </row>
    <row r="25" spans="1:14" s="13" customFormat="1" ht="18.75" x14ac:dyDescent="0.25">
      <c r="A25" s="47">
        <v>46078</v>
      </c>
      <c r="B25" s="22" t="s">
        <v>19</v>
      </c>
      <c r="C25" s="16">
        <v>46078</v>
      </c>
      <c r="D25" s="48" t="s">
        <v>20</v>
      </c>
      <c r="E25" s="25" t="s">
        <v>21</v>
      </c>
      <c r="F25" s="25">
        <v>9</v>
      </c>
      <c r="G25" s="49">
        <v>417.6</v>
      </c>
      <c r="H25" s="25">
        <f>F25*G25</f>
        <v>3758.4</v>
      </c>
      <c r="I25" s="25">
        <v>30</v>
      </c>
      <c r="J25" s="25">
        <f>1+1</f>
        <v>2</v>
      </c>
      <c r="K25" s="45">
        <v>417.6</v>
      </c>
      <c r="L25" s="18">
        <f t="shared" ref="L25:L31" si="7">K25*I25</f>
        <v>12528</v>
      </c>
      <c r="M25" s="18">
        <f>I25-J25</f>
        <v>28</v>
      </c>
      <c r="N25" s="26">
        <f>L25-K25*J25</f>
        <v>11692.8</v>
      </c>
    </row>
    <row r="26" spans="1:14" s="13" customFormat="1" ht="18.75" x14ac:dyDescent="0.25">
      <c r="A26" s="47">
        <v>46078</v>
      </c>
      <c r="B26" s="22" t="s">
        <v>22</v>
      </c>
      <c r="C26" s="16">
        <v>46078</v>
      </c>
      <c r="D26" s="50" t="s">
        <v>23</v>
      </c>
      <c r="E26" s="25" t="s">
        <v>21</v>
      </c>
      <c r="F26" s="25">
        <v>7</v>
      </c>
      <c r="G26" s="49">
        <v>417.6</v>
      </c>
      <c r="H26" s="25">
        <f>F26*G26</f>
        <v>2923.2000000000003</v>
      </c>
      <c r="I26" s="28">
        <v>4</v>
      </c>
      <c r="J26" s="28">
        <v>2</v>
      </c>
      <c r="K26" s="45">
        <v>417.5</v>
      </c>
      <c r="L26" s="18">
        <f t="shared" si="7"/>
        <v>1670</v>
      </c>
      <c r="M26" s="18">
        <f>I26-J26</f>
        <v>2</v>
      </c>
      <c r="N26" s="26">
        <f>L26-K26*J26</f>
        <v>835</v>
      </c>
    </row>
    <row r="27" spans="1:14" s="13" customFormat="1" ht="18.75" x14ac:dyDescent="0.25">
      <c r="A27" s="47">
        <v>46078</v>
      </c>
      <c r="B27" s="22" t="s">
        <v>24</v>
      </c>
      <c r="C27" s="16">
        <v>46078</v>
      </c>
      <c r="D27" s="48" t="s">
        <v>25</v>
      </c>
      <c r="E27" s="25" t="s">
        <v>21</v>
      </c>
      <c r="F27" s="25">
        <v>38</v>
      </c>
      <c r="G27" s="49">
        <v>390.58</v>
      </c>
      <c r="H27" s="25">
        <f>F27*G27</f>
        <v>14842.039999999999</v>
      </c>
      <c r="I27" s="28">
        <v>60</v>
      </c>
      <c r="J27" s="28">
        <f>2+4+4</f>
        <v>10</v>
      </c>
      <c r="K27" s="51">
        <v>522</v>
      </c>
      <c r="L27" s="18">
        <f t="shared" si="7"/>
        <v>31320</v>
      </c>
      <c r="M27" s="18">
        <f>I27-J27</f>
        <v>50</v>
      </c>
      <c r="N27" s="26">
        <f>L27-K27*J27</f>
        <v>26100</v>
      </c>
    </row>
    <row r="28" spans="1:14" s="13" customFormat="1" ht="18.75" x14ac:dyDescent="0.25">
      <c r="A28" s="47">
        <v>46078</v>
      </c>
      <c r="B28" s="22" t="s">
        <v>40</v>
      </c>
      <c r="C28" s="16">
        <v>46078</v>
      </c>
      <c r="D28" s="48" t="s">
        <v>41</v>
      </c>
      <c r="E28" s="25" t="s">
        <v>21</v>
      </c>
      <c r="F28" s="25">
        <v>9</v>
      </c>
      <c r="G28" s="49">
        <v>2700</v>
      </c>
      <c r="H28" s="25">
        <f t="shared" ref="H28:H67" si="8">F28*G28</f>
        <v>24300</v>
      </c>
      <c r="I28" s="28">
        <v>10</v>
      </c>
      <c r="J28" s="28">
        <v>4</v>
      </c>
      <c r="K28" s="51">
        <v>2700</v>
      </c>
      <c r="L28" s="18">
        <f t="shared" si="7"/>
        <v>27000</v>
      </c>
      <c r="M28" s="18">
        <f>I28-J28</f>
        <v>6</v>
      </c>
      <c r="N28" s="26">
        <f>L28-K28*J28</f>
        <v>16200</v>
      </c>
    </row>
    <row r="29" spans="1:14" s="13" customFormat="1" ht="18.75" x14ac:dyDescent="0.25">
      <c r="A29" s="47">
        <v>46078</v>
      </c>
      <c r="B29" s="22" t="s">
        <v>42</v>
      </c>
      <c r="C29" s="16">
        <v>46078</v>
      </c>
      <c r="D29" s="48" t="s">
        <v>43</v>
      </c>
      <c r="E29" s="25" t="s">
        <v>21</v>
      </c>
      <c r="F29" s="25">
        <v>2</v>
      </c>
      <c r="G29" s="49">
        <v>531</v>
      </c>
      <c r="H29" s="25">
        <f t="shared" si="8"/>
        <v>1062</v>
      </c>
      <c r="I29" s="28">
        <v>10</v>
      </c>
      <c r="J29" s="28">
        <v>5</v>
      </c>
      <c r="K29" s="51">
        <v>501.5</v>
      </c>
      <c r="L29" s="18">
        <f t="shared" si="7"/>
        <v>5015</v>
      </c>
      <c r="M29" s="18">
        <f t="shared" ref="M29:M30" si="9">I29-J29+F29</f>
        <v>7</v>
      </c>
      <c r="N29" s="26">
        <f>H29+L29-K29*J29</f>
        <v>3569.5</v>
      </c>
    </row>
    <row r="30" spans="1:14" s="13" customFormat="1" ht="18.75" x14ac:dyDescent="0.25">
      <c r="A30" s="47">
        <v>46078</v>
      </c>
      <c r="B30" s="22" t="s">
        <v>44</v>
      </c>
      <c r="C30" s="16">
        <v>46078</v>
      </c>
      <c r="D30" s="48" t="s">
        <v>45</v>
      </c>
      <c r="E30" s="25" t="s">
        <v>46</v>
      </c>
      <c r="F30" s="25">
        <v>17</v>
      </c>
      <c r="G30" s="49">
        <v>129.80000000000001</v>
      </c>
      <c r="H30" s="25">
        <f t="shared" si="8"/>
        <v>2206.6000000000004</v>
      </c>
      <c r="I30" s="28">
        <v>60</v>
      </c>
      <c r="J30" s="28">
        <v>0</v>
      </c>
      <c r="K30" s="51">
        <v>501.5</v>
      </c>
      <c r="L30" s="18">
        <f t="shared" si="7"/>
        <v>30090</v>
      </c>
      <c r="M30" s="18">
        <f t="shared" si="9"/>
        <v>77</v>
      </c>
      <c r="N30" s="26">
        <f>L30+H30-K30*J30</f>
        <v>32296.6</v>
      </c>
    </row>
    <row r="31" spans="1:14" ht="18.75" x14ac:dyDescent="0.25">
      <c r="A31" s="47">
        <v>46078</v>
      </c>
      <c r="B31" s="22" t="s">
        <v>47</v>
      </c>
      <c r="C31" s="16">
        <v>46078</v>
      </c>
      <c r="D31" s="48" t="s">
        <v>48</v>
      </c>
      <c r="E31" s="25" t="s">
        <v>49</v>
      </c>
      <c r="F31" s="25">
        <v>26</v>
      </c>
      <c r="G31" s="25">
        <v>230.1</v>
      </c>
      <c r="H31" s="25">
        <f t="shared" si="8"/>
        <v>5982.5999999999995</v>
      </c>
      <c r="I31" s="28">
        <v>150</v>
      </c>
      <c r="J31" s="28">
        <f>1+1+3</f>
        <v>5</v>
      </c>
      <c r="K31" s="51">
        <v>325</v>
      </c>
      <c r="L31" s="18">
        <f t="shared" si="7"/>
        <v>48750</v>
      </c>
      <c r="M31" s="18">
        <f>I31-J31</f>
        <v>145</v>
      </c>
      <c r="N31" s="26">
        <f>L31-K31*J31</f>
        <v>47125</v>
      </c>
    </row>
    <row r="32" spans="1:14" s="13" customFormat="1" ht="18.75" x14ac:dyDescent="0.25">
      <c r="A32" s="47">
        <v>46078</v>
      </c>
      <c r="B32" s="22" t="s">
        <v>50</v>
      </c>
      <c r="C32" s="52">
        <v>46078</v>
      </c>
      <c r="D32" s="48" t="s">
        <v>51</v>
      </c>
      <c r="E32" s="25" t="s">
        <v>21</v>
      </c>
      <c r="F32" s="25">
        <v>10</v>
      </c>
      <c r="G32" s="25">
        <v>1416</v>
      </c>
      <c r="H32" s="25">
        <f t="shared" si="8"/>
        <v>14160</v>
      </c>
      <c r="I32" s="28">
        <v>0</v>
      </c>
      <c r="J32" s="28">
        <v>2</v>
      </c>
      <c r="K32" s="51">
        <f t="shared" ref="K32:K70" si="10">G32</f>
        <v>1416</v>
      </c>
      <c r="L32" s="18">
        <f t="shared" ref="L32:L70" si="11">J32*K32</f>
        <v>2832</v>
      </c>
      <c r="M32" s="18">
        <f t="shared" ref="M32:M70" si="12">I32-J32+F32</f>
        <v>8</v>
      </c>
      <c r="N32" s="26">
        <f>H32-L32</f>
        <v>11328</v>
      </c>
    </row>
    <row r="33" spans="1:14" s="13" customFormat="1" ht="17.25" customHeight="1" x14ac:dyDescent="0.25">
      <c r="A33" s="30">
        <v>46013</v>
      </c>
      <c r="B33" s="31" t="s">
        <v>79</v>
      </c>
      <c r="C33" s="32">
        <v>46013</v>
      </c>
      <c r="D33" s="35" t="s">
        <v>80</v>
      </c>
      <c r="E33" s="27" t="s">
        <v>21</v>
      </c>
      <c r="F33" s="25">
        <v>0</v>
      </c>
      <c r="G33" s="25">
        <v>0</v>
      </c>
      <c r="H33" s="27">
        <f t="shared" si="8"/>
        <v>0</v>
      </c>
      <c r="I33" s="18">
        <v>0</v>
      </c>
      <c r="J33" s="33">
        <v>0</v>
      </c>
      <c r="K33" s="29">
        <f t="shared" si="10"/>
        <v>0</v>
      </c>
      <c r="L33" s="25">
        <f t="shared" si="11"/>
        <v>0</v>
      </c>
      <c r="M33" s="25">
        <f t="shared" ref="M33:M54" si="13">F33-J33+I33</f>
        <v>0</v>
      </c>
      <c r="N33" s="26">
        <f t="shared" ref="N33:N44" si="14">H33-L33</f>
        <v>0</v>
      </c>
    </row>
    <row r="34" spans="1:14" s="13" customFormat="1" ht="18.75" x14ac:dyDescent="0.25">
      <c r="A34" s="30">
        <v>46013</v>
      </c>
      <c r="B34" s="22" t="s">
        <v>92</v>
      </c>
      <c r="C34" s="32">
        <v>46013</v>
      </c>
      <c r="D34" s="59" t="s">
        <v>93</v>
      </c>
      <c r="E34" s="33" t="s">
        <v>21</v>
      </c>
      <c r="F34" s="33">
        <v>1</v>
      </c>
      <c r="G34" s="26">
        <v>10494.92</v>
      </c>
      <c r="H34" s="27">
        <f>F34*G34</f>
        <v>10494.92</v>
      </c>
      <c r="I34" s="18">
        <v>0</v>
      </c>
      <c r="J34" s="33">
        <v>0</v>
      </c>
      <c r="K34" s="29">
        <f t="shared" si="10"/>
        <v>10494.92</v>
      </c>
      <c r="L34" s="25">
        <f t="shared" si="11"/>
        <v>0</v>
      </c>
      <c r="M34" s="25">
        <f t="shared" si="13"/>
        <v>1</v>
      </c>
      <c r="N34" s="26">
        <f>H34-L34</f>
        <v>10494.92</v>
      </c>
    </row>
    <row r="35" spans="1:14" s="13" customFormat="1" ht="18.75" x14ac:dyDescent="0.25">
      <c r="A35" s="73">
        <v>46007</v>
      </c>
      <c r="B35" s="22" t="s">
        <v>97</v>
      </c>
      <c r="C35" s="74">
        <v>46007</v>
      </c>
      <c r="D35" s="24" t="s">
        <v>142</v>
      </c>
      <c r="E35" s="25" t="s">
        <v>21</v>
      </c>
      <c r="F35" s="25">
        <v>3</v>
      </c>
      <c r="G35" s="25">
        <v>304.9633</v>
      </c>
      <c r="H35" s="27">
        <f t="shared" ref="H35:H36" si="15">F35*G35</f>
        <v>914.88990000000001</v>
      </c>
      <c r="I35" s="18">
        <v>0</v>
      </c>
      <c r="J35" s="25">
        <v>1</v>
      </c>
      <c r="K35" s="29">
        <f t="shared" si="10"/>
        <v>304.9633</v>
      </c>
      <c r="L35" s="25">
        <f>G35*F35</f>
        <v>914.88990000000001</v>
      </c>
      <c r="M35" s="25">
        <f t="shared" si="13"/>
        <v>2</v>
      </c>
      <c r="N35" s="26">
        <f>L35-K35*J35</f>
        <v>609.92660000000001</v>
      </c>
    </row>
    <row r="36" spans="1:14" s="13" customFormat="1" ht="18.75" x14ac:dyDescent="0.25">
      <c r="A36" s="75">
        <v>46007</v>
      </c>
      <c r="B36" s="31" t="s">
        <v>19</v>
      </c>
      <c r="C36" s="76">
        <v>46007</v>
      </c>
      <c r="D36" s="24" t="s">
        <v>143</v>
      </c>
      <c r="E36" s="25" t="s">
        <v>21</v>
      </c>
      <c r="F36" s="25">
        <v>2</v>
      </c>
      <c r="G36" s="25">
        <v>236</v>
      </c>
      <c r="H36" s="27">
        <f t="shared" si="15"/>
        <v>472</v>
      </c>
      <c r="I36" s="18">
        <v>0</v>
      </c>
      <c r="J36" s="25">
        <v>0</v>
      </c>
      <c r="K36" s="29">
        <f t="shared" si="10"/>
        <v>236</v>
      </c>
      <c r="L36" s="25">
        <f t="shared" ref="L36" si="16">J36*K36</f>
        <v>0</v>
      </c>
      <c r="M36" s="25">
        <f t="shared" si="13"/>
        <v>2</v>
      </c>
      <c r="N36" s="26">
        <f t="shared" ref="N36" si="17">H36+L36-K36*J36</f>
        <v>472</v>
      </c>
    </row>
    <row r="37" spans="1:14" s="13" customFormat="1" ht="18.75" x14ac:dyDescent="0.25">
      <c r="A37" s="30">
        <v>45944</v>
      </c>
      <c r="B37" s="31" t="s">
        <v>64</v>
      </c>
      <c r="C37" s="16">
        <v>45944</v>
      </c>
      <c r="D37" s="53" t="s">
        <v>94</v>
      </c>
      <c r="E37" s="33" t="s">
        <v>66</v>
      </c>
      <c r="F37" s="33">
        <v>6</v>
      </c>
      <c r="G37" s="60">
        <v>2065</v>
      </c>
      <c r="H37" s="25">
        <f t="shared" ref="H37:H41" si="18">F37*G37</f>
        <v>12390</v>
      </c>
      <c r="I37" s="33">
        <v>6</v>
      </c>
      <c r="J37" s="33">
        <v>1</v>
      </c>
      <c r="K37" s="51">
        <f>G37</f>
        <v>2065</v>
      </c>
      <c r="L37" s="18">
        <f t="shared" si="11"/>
        <v>2065</v>
      </c>
      <c r="M37" s="18">
        <f t="shared" ref="M37:M39" si="19">I37-J37+F37</f>
        <v>11</v>
      </c>
      <c r="N37" s="26">
        <f t="shared" ref="N37:N39" si="20">H37-L37</f>
        <v>10325</v>
      </c>
    </row>
    <row r="38" spans="1:14" s="13" customFormat="1" ht="18.75" x14ac:dyDescent="0.25">
      <c r="A38" s="21">
        <v>45944</v>
      </c>
      <c r="B38" s="22" t="s">
        <v>59</v>
      </c>
      <c r="C38" s="23">
        <v>45944</v>
      </c>
      <c r="D38" s="48" t="s">
        <v>95</v>
      </c>
      <c r="E38" s="25" t="s">
        <v>21</v>
      </c>
      <c r="F38" s="25">
        <v>8</v>
      </c>
      <c r="G38" s="49">
        <v>1593</v>
      </c>
      <c r="H38" s="25">
        <f t="shared" si="18"/>
        <v>12744</v>
      </c>
      <c r="I38" s="33">
        <v>0</v>
      </c>
      <c r="J38" s="33">
        <v>2</v>
      </c>
      <c r="K38" s="51">
        <f t="shared" ref="K38:K39" si="21">G38</f>
        <v>1593</v>
      </c>
      <c r="L38" s="18">
        <f t="shared" si="11"/>
        <v>3186</v>
      </c>
      <c r="M38" s="18">
        <f t="shared" si="19"/>
        <v>6</v>
      </c>
      <c r="N38" s="26">
        <f t="shared" si="20"/>
        <v>9558</v>
      </c>
    </row>
    <row r="39" spans="1:14" s="13" customFormat="1" ht="18.75" x14ac:dyDescent="0.25">
      <c r="A39" s="21">
        <v>45944</v>
      </c>
      <c r="B39" s="22" t="s">
        <v>281</v>
      </c>
      <c r="C39" s="23">
        <v>45944</v>
      </c>
      <c r="D39" s="48" t="s">
        <v>282</v>
      </c>
      <c r="E39" s="25" t="s">
        <v>21</v>
      </c>
      <c r="F39" s="25">
        <v>4</v>
      </c>
      <c r="G39" s="25">
        <v>230.1</v>
      </c>
      <c r="H39" s="25">
        <f t="shared" si="18"/>
        <v>920.4</v>
      </c>
      <c r="I39" s="33">
        <v>0</v>
      </c>
      <c r="J39" s="33">
        <v>1</v>
      </c>
      <c r="K39" s="51">
        <f t="shared" si="21"/>
        <v>230.1</v>
      </c>
      <c r="L39" s="66">
        <f t="shared" si="11"/>
        <v>230.1</v>
      </c>
      <c r="M39" s="18">
        <f t="shared" si="19"/>
        <v>3</v>
      </c>
      <c r="N39" s="26">
        <f t="shared" si="20"/>
        <v>690.3</v>
      </c>
    </row>
    <row r="40" spans="1:14" s="13" customFormat="1" ht="18.75" x14ac:dyDescent="0.25">
      <c r="A40" s="55">
        <v>45944</v>
      </c>
      <c r="B40" s="15" t="s">
        <v>26</v>
      </c>
      <c r="C40" s="57">
        <v>45944</v>
      </c>
      <c r="D40" s="24" t="s">
        <v>96</v>
      </c>
      <c r="E40" s="25" t="s">
        <v>21</v>
      </c>
      <c r="F40" s="25">
        <v>3</v>
      </c>
      <c r="G40" s="49">
        <v>5664</v>
      </c>
      <c r="H40" s="25">
        <f t="shared" si="18"/>
        <v>16992</v>
      </c>
      <c r="I40" s="33">
        <v>0</v>
      </c>
      <c r="J40" s="33">
        <v>0</v>
      </c>
      <c r="K40" s="51">
        <f>G40</f>
        <v>5664</v>
      </c>
      <c r="L40" s="18">
        <f t="shared" si="11"/>
        <v>0</v>
      </c>
      <c r="M40" s="18">
        <f>I40-J40+F40</f>
        <v>3</v>
      </c>
      <c r="N40" s="26">
        <f>H40-L40</f>
        <v>16992</v>
      </c>
    </row>
    <row r="41" spans="1:14" s="13" customFormat="1" ht="18.75" x14ac:dyDescent="0.25">
      <c r="A41" s="21">
        <v>45943</v>
      </c>
      <c r="B41" s="22" t="s">
        <v>90</v>
      </c>
      <c r="C41" s="23">
        <v>45943</v>
      </c>
      <c r="D41" s="24" t="s">
        <v>268</v>
      </c>
      <c r="E41" s="25" t="s">
        <v>21</v>
      </c>
      <c r="F41" s="27">
        <v>210</v>
      </c>
      <c r="G41" s="25">
        <v>8.26</v>
      </c>
      <c r="H41" s="27">
        <f t="shared" si="18"/>
        <v>1734.6</v>
      </c>
      <c r="I41" s="18">
        <v>0</v>
      </c>
      <c r="J41" s="25">
        <f>12+3</f>
        <v>15</v>
      </c>
      <c r="K41" s="29">
        <f t="shared" ref="K41" si="22">G41</f>
        <v>8.26</v>
      </c>
      <c r="L41" s="25">
        <f t="shared" si="11"/>
        <v>123.89999999999999</v>
      </c>
      <c r="M41" s="25">
        <f t="shared" ref="M41" si="23">F41-J41+I41</f>
        <v>195</v>
      </c>
      <c r="N41" s="26">
        <f t="shared" ref="N41" si="24">H41-L41</f>
        <v>1610.6999999999998</v>
      </c>
    </row>
    <row r="42" spans="1:14" s="61" customFormat="1" ht="18.75" x14ac:dyDescent="0.25">
      <c r="A42" s="62">
        <v>45943</v>
      </c>
      <c r="B42" s="56" t="s">
        <v>97</v>
      </c>
      <c r="C42" s="63">
        <v>45944</v>
      </c>
      <c r="D42" s="64" t="s">
        <v>98</v>
      </c>
      <c r="E42" s="27" t="s">
        <v>21</v>
      </c>
      <c r="F42" s="27">
        <v>20</v>
      </c>
      <c r="G42" s="60">
        <v>607.70000000000005</v>
      </c>
      <c r="H42" s="33">
        <f>F42*G42</f>
        <v>12154</v>
      </c>
      <c r="I42" s="27">
        <v>0</v>
      </c>
      <c r="J42" s="27">
        <v>2</v>
      </c>
      <c r="K42" s="65">
        <f t="shared" ref="K42" si="25">G42</f>
        <v>607.70000000000005</v>
      </c>
      <c r="L42" s="27">
        <f>J42*K42</f>
        <v>1215.4000000000001</v>
      </c>
      <c r="M42" s="27">
        <f t="shared" ref="M42" si="26">I42-J42+F42</f>
        <v>18</v>
      </c>
      <c r="N42" s="36">
        <f>H42-L42</f>
        <v>10938.6</v>
      </c>
    </row>
    <row r="43" spans="1:14" s="13" customFormat="1" ht="18.75" x14ac:dyDescent="0.25">
      <c r="A43" s="30">
        <v>45943</v>
      </c>
      <c r="B43" s="31" t="s">
        <v>81</v>
      </c>
      <c r="C43" s="32">
        <v>45943</v>
      </c>
      <c r="D43" s="35" t="s">
        <v>82</v>
      </c>
      <c r="E43" s="33" t="s">
        <v>21</v>
      </c>
      <c r="F43" s="33">
        <v>20</v>
      </c>
      <c r="G43" s="33">
        <v>230.1</v>
      </c>
      <c r="H43" s="25">
        <f t="shared" si="8"/>
        <v>4602</v>
      </c>
      <c r="I43" s="25">
        <v>0</v>
      </c>
      <c r="J43" s="25">
        <v>0</v>
      </c>
      <c r="K43" s="77">
        <v>230.1</v>
      </c>
      <c r="L43" s="25">
        <f t="shared" si="11"/>
        <v>0</v>
      </c>
      <c r="M43" s="18">
        <f t="shared" si="13"/>
        <v>20</v>
      </c>
      <c r="N43" s="26">
        <f t="shared" si="14"/>
        <v>4602</v>
      </c>
    </row>
    <row r="44" spans="1:14" s="13" customFormat="1" ht="18.75" x14ac:dyDescent="0.25">
      <c r="A44" s="21">
        <v>45943</v>
      </c>
      <c r="B44" s="22" t="s">
        <v>83</v>
      </c>
      <c r="C44" s="23">
        <v>45943</v>
      </c>
      <c r="D44" s="24" t="s">
        <v>84</v>
      </c>
      <c r="E44" s="25" t="s">
        <v>21</v>
      </c>
      <c r="F44" s="25">
        <v>2</v>
      </c>
      <c r="G44" s="49">
        <v>1593</v>
      </c>
      <c r="H44" s="27">
        <f t="shared" si="8"/>
        <v>3186</v>
      </c>
      <c r="I44" s="18">
        <v>0</v>
      </c>
      <c r="J44" s="25">
        <v>2</v>
      </c>
      <c r="K44" s="29">
        <f t="shared" ref="K44:K45" si="27">G44</f>
        <v>1593</v>
      </c>
      <c r="L44" s="25">
        <f t="shared" si="11"/>
        <v>3186</v>
      </c>
      <c r="M44" s="25">
        <f t="shared" si="13"/>
        <v>0</v>
      </c>
      <c r="N44" s="26">
        <f t="shared" si="14"/>
        <v>0</v>
      </c>
    </row>
    <row r="45" spans="1:14" s="13" customFormat="1" ht="18.75" x14ac:dyDescent="0.25">
      <c r="A45" s="21">
        <v>45943</v>
      </c>
      <c r="B45" s="22" t="s">
        <v>79</v>
      </c>
      <c r="C45" s="23">
        <v>45943</v>
      </c>
      <c r="D45" s="24" t="s">
        <v>85</v>
      </c>
      <c r="E45" s="25" t="s">
        <v>21</v>
      </c>
      <c r="F45" s="25">
        <v>100</v>
      </c>
      <c r="G45" s="25">
        <v>10.029999999999999</v>
      </c>
      <c r="H45" s="27">
        <f t="shared" si="8"/>
        <v>1002.9999999999999</v>
      </c>
      <c r="I45" s="18">
        <v>0</v>
      </c>
      <c r="J45" s="25">
        <v>2</v>
      </c>
      <c r="K45" s="29">
        <f t="shared" si="27"/>
        <v>10.029999999999999</v>
      </c>
      <c r="L45" s="25">
        <f t="shared" si="11"/>
        <v>20.059999999999999</v>
      </c>
      <c r="M45" s="25">
        <f t="shared" si="13"/>
        <v>98</v>
      </c>
      <c r="N45" s="26">
        <f>H45-L45</f>
        <v>982.93999999999994</v>
      </c>
    </row>
    <row r="46" spans="1:14" s="13" customFormat="1" ht="18.75" x14ac:dyDescent="0.25">
      <c r="A46" s="30">
        <v>45943</v>
      </c>
      <c r="B46" s="31" t="s">
        <v>86</v>
      </c>
      <c r="C46" s="32">
        <v>45943</v>
      </c>
      <c r="D46" s="43" t="s">
        <v>87</v>
      </c>
      <c r="E46" s="33" t="s">
        <v>21</v>
      </c>
      <c r="F46" s="27">
        <v>4</v>
      </c>
      <c r="G46" s="33">
        <v>312.7</v>
      </c>
      <c r="H46" s="27">
        <f>F46*G46</f>
        <v>1250.8</v>
      </c>
      <c r="I46" s="27">
        <v>0</v>
      </c>
      <c r="J46" s="27"/>
      <c r="K46" s="29">
        <f>G46</f>
        <v>312.7</v>
      </c>
      <c r="L46" s="25">
        <f>J46*K46</f>
        <v>0</v>
      </c>
      <c r="M46" s="33">
        <f t="shared" si="13"/>
        <v>4</v>
      </c>
      <c r="N46" s="36">
        <f>H46-L46</f>
        <v>1250.8</v>
      </c>
    </row>
    <row r="47" spans="1:14" s="13" customFormat="1" ht="18.75" x14ac:dyDescent="0.3">
      <c r="A47" s="21">
        <v>45757</v>
      </c>
      <c r="B47" s="31" t="s">
        <v>130</v>
      </c>
      <c r="C47" s="81">
        <v>45757</v>
      </c>
      <c r="D47" s="82" t="s">
        <v>212</v>
      </c>
      <c r="E47" s="33" t="str">
        <f>E43</f>
        <v>UNID.</v>
      </c>
      <c r="F47" s="33">
        <v>5</v>
      </c>
      <c r="G47" s="36">
        <v>3979.7388000000001</v>
      </c>
      <c r="H47" s="29">
        <f t="shared" ref="H47" si="28">F47*G47</f>
        <v>19898.694</v>
      </c>
      <c r="I47" s="33">
        <v>0</v>
      </c>
      <c r="J47" s="33">
        <v>0</v>
      </c>
      <c r="K47" s="29">
        <f t="shared" ref="K47" si="29">G47</f>
        <v>3979.7388000000001</v>
      </c>
      <c r="L47" s="25">
        <f t="shared" ref="L47" si="30">J47*K47</f>
        <v>0</v>
      </c>
      <c r="M47" s="33">
        <f>F47-J47+I47</f>
        <v>5</v>
      </c>
      <c r="N47" s="26">
        <f>H47-L47</f>
        <v>19898.694</v>
      </c>
    </row>
    <row r="48" spans="1:14" s="13" customFormat="1" ht="24" x14ac:dyDescent="0.25">
      <c r="A48" s="14">
        <v>45923</v>
      </c>
      <c r="B48" s="44" t="s">
        <v>88</v>
      </c>
      <c r="C48" s="23">
        <v>45923</v>
      </c>
      <c r="D48" s="24" t="s">
        <v>89</v>
      </c>
      <c r="E48" s="34" t="s">
        <v>21</v>
      </c>
      <c r="F48" s="34">
        <v>49</v>
      </c>
      <c r="G48" s="34">
        <v>1180</v>
      </c>
      <c r="H48" s="26">
        <f>F48*G48</f>
        <v>57820</v>
      </c>
      <c r="I48" s="18">
        <v>0</v>
      </c>
      <c r="J48" s="46">
        <f>9+4+8</f>
        <v>21</v>
      </c>
      <c r="K48" s="78">
        <v>1180</v>
      </c>
      <c r="L48" s="45">
        <f>K48*F48</f>
        <v>57820</v>
      </c>
      <c r="M48" s="18">
        <f t="shared" si="13"/>
        <v>28</v>
      </c>
      <c r="N48" s="19">
        <f>L48-K48*J48</f>
        <v>33040</v>
      </c>
    </row>
    <row r="49" spans="1:14" s="13" customFormat="1" ht="18.75" x14ac:dyDescent="0.25">
      <c r="A49" s="21">
        <v>45915</v>
      </c>
      <c r="B49" s="22" t="s">
        <v>90</v>
      </c>
      <c r="C49" s="23">
        <v>45915</v>
      </c>
      <c r="D49" s="41" t="s">
        <v>91</v>
      </c>
      <c r="E49" s="25" t="s">
        <v>21</v>
      </c>
      <c r="F49" s="25">
        <v>8</v>
      </c>
      <c r="G49" s="25">
        <v>128.75</v>
      </c>
      <c r="H49" s="175">
        <f t="shared" ref="H49:H54" si="31">F49*G49</f>
        <v>1030</v>
      </c>
      <c r="I49" s="18">
        <v>0</v>
      </c>
      <c r="J49" s="25">
        <v>8</v>
      </c>
      <c r="K49" s="29">
        <f t="shared" ref="K49:K51" si="32">G49</f>
        <v>128.75</v>
      </c>
      <c r="L49" s="25">
        <f t="shared" ref="L49:L54" si="33">J49*K49</f>
        <v>1030</v>
      </c>
      <c r="M49" s="25">
        <f t="shared" si="13"/>
        <v>0</v>
      </c>
      <c r="N49" s="26">
        <f t="shared" ref="N49:N52" si="34">H49-L49</f>
        <v>0</v>
      </c>
    </row>
    <row r="50" spans="1:14" s="13" customFormat="1" ht="18.75" x14ac:dyDescent="0.25">
      <c r="A50" s="30">
        <v>45915</v>
      </c>
      <c r="B50" s="22" t="s">
        <v>32</v>
      </c>
      <c r="C50" s="32">
        <v>45915</v>
      </c>
      <c r="D50" s="35" t="s">
        <v>99</v>
      </c>
      <c r="E50" s="33" t="s">
        <v>21</v>
      </c>
      <c r="F50" s="33">
        <v>12</v>
      </c>
      <c r="G50" s="26">
        <v>17902.96</v>
      </c>
      <c r="H50" s="27">
        <f t="shared" si="31"/>
        <v>214835.52</v>
      </c>
      <c r="I50" s="18">
        <v>0</v>
      </c>
      <c r="J50" s="33">
        <v>8</v>
      </c>
      <c r="K50" s="29">
        <f t="shared" si="32"/>
        <v>17902.96</v>
      </c>
      <c r="L50" s="25">
        <f t="shared" si="33"/>
        <v>143223.67999999999</v>
      </c>
      <c r="M50" s="25">
        <f t="shared" si="13"/>
        <v>4</v>
      </c>
      <c r="N50" s="26">
        <f t="shared" si="34"/>
        <v>71611.839999999997</v>
      </c>
    </row>
    <row r="51" spans="1:14" s="13" customFormat="1" ht="18.75" x14ac:dyDescent="0.25">
      <c r="A51" s="30">
        <v>45926</v>
      </c>
      <c r="B51" s="22" t="s">
        <v>33</v>
      </c>
      <c r="C51" s="32">
        <v>45926</v>
      </c>
      <c r="D51" s="59" t="s">
        <v>100</v>
      </c>
      <c r="E51" s="33" t="s">
        <v>21</v>
      </c>
      <c r="F51" s="33">
        <v>6</v>
      </c>
      <c r="G51" s="26">
        <v>1453.76</v>
      </c>
      <c r="H51" s="27">
        <f t="shared" si="31"/>
        <v>8722.56</v>
      </c>
      <c r="I51" s="18">
        <v>0</v>
      </c>
      <c r="J51" s="33">
        <v>2</v>
      </c>
      <c r="K51" s="29">
        <f t="shared" si="32"/>
        <v>1453.76</v>
      </c>
      <c r="L51" s="25">
        <f t="shared" si="33"/>
        <v>2907.52</v>
      </c>
      <c r="M51" s="25">
        <f t="shared" si="13"/>
        <v>4</v>
      </c>
      <c r="N51" s="26">
        <f t="shared" si="34"/>
        <v>5815.0399999999991</v>
      </c>
    </row>
    <row r="52" spans="1:14" s="13" customFormat="1" ht="18.75" x14ac:dyDescent="0.25">
      <c r="A52" s="21">
        <v>45867</v>
      </c>
      <c r="B52" s="22" t="s">
        <v>101</v>
      </c>
      <c r="C52" s="23">
        <v>45867</v>
      </c>
      <c r="D52" s="35" t="s">
        <v>102</v>
      </c>
      <c r="E52" s="25" t="s">
        <v>21</v>
      </c>
      <c r="F52" s="25">
        <v>9</v>
      </c>
      <c r="G52" s="26">
        <v>4913.5200000000004</v>
      </c>
      <c r="H52" s="27">
        <f t="shared" si="31"/>
        <v>44221.680000000008</v>
      </c>
      <c r="I52" s="18">
        <v>0</v>
      </c>
      <c r="J52" s="25">
        <v>4</v>
      </c>
      <c r="K52" s="29">
        <f>G52</f>
        <v>4913.5200000000004</v>
      </c>
      <c r="L52" s="25">
        <f t="shared" si="33"/>
        <v>19654.080000000002</v>
      </c>
      <c r="M52" s="25">
        <f t="shared" si="13"/>
        <v>5</v>
      </c>
      <c r="N52" s="26">
        <f t="shared" si="34"/>
        <v>24567.600000000006</v>
      </c>
    </row>
    <row r="53" spans="1:14" s="13" customFormat="1" ht="18.75" x14ac:dyDescent="0.25">
      <c r="A53" s="30">
        <v>45867</v>
      </c>
      <c r="B53" s="22" t="s">
        <v>35</v>
      </c>
      <c r="C53" s="32">
        <v>45867</v>
      </c>
      <c r="D53" s="35" t="s">
        <v>103</v>
      </c>
      <c r="E53" s="33" t="s">
        <v>21</v>
      </c>
      <c r="F53" s="33">
        <v>4</v>
      </c>
      <c r="G53" s="80">
        <v>8199.82</v>
      </c>
      <c r="H53" s="27">
        <f t="shared" si="31"/>
        <v>32799.279999999999</v>
      </c>
      <c r="I53" s="18">
        <v>0</v>
      </c>
      <c r="J53" s="33">
        <v>3</v>
      </c>
      <c r="K53" s="29">
        <f>G53</f>
        <v>8199.82</v>
      </c>
      <c r="L53" s="25">
        <f t="shared" si="33"/>
        <v>24599.46</v>
      </c>
      <c r="M53" s="25">
        <f t="shared" si="13"/>
        <v>1</v>
      </c>
      <c r="N53" s="26">
        <f>H53-L53*M53</f>
        <v>8199.82</v>
      </c>
    </row>
    <row r="54" spans="1:14" s="13" customFormat="1" ht="18.75" x14ac:dyDescent="0.25">
      <c r="A54" s="30">
        <v>45867</v>
      </c>
      <c r="B54" s="22" t="s">
        <v>86</v>
      </c>
      <c r="C54" s="32">
        <v>45867</v>
      </c>
      <c r="D54" s="35" t="s">
        <v>104</v>
      </c>
      <c r="E54" s="33" t="s">
        <v>21</v>
      </c>
      <c r="F54" s="33">
        <v>2</v>
      </c>
      <c r="G54" s="26">
        <v>12786.48</v>
      </c>
      <c r="H54" s="27">
        <f t="shared" si="31"/>
        <v>25572.959999999999</v>
      </c>
      <c r="I54" s="18">
        <v>0</v>
      </c>
      <c r="J54" s="33">
        <v>0</v>
      </c>
      <c r="K54" s="29">
        <f t="shared" ref="K54" si="35">G54</f>
        <v>12786.48</v>
      </c>
      <c r="L54" s="25">
        <f t="shared" si="33"/>
        <v>0</v>
      </c>
      <c r="M54" s="25">
        <f t="shared" si="13"/>
        <v>2</v>
      </c>
      <c r="N54" s="26">
        <f t="shared" ref="N54" si="36">H54-L54</f>
        <v>25572.959999999999</v>
      </c>
    </row>
    <row r="55" spans="1:14" s="13" customFormat="1" ht="18.75" x14ac:dyDescent="0.3">
      <c r="A55" s="21">
        <v>45831</v>
      </c>
      <c r="B55" s="31" t="s">
        <v>105</v>
      </c>
      <c r="C55" s="81">
        <v>45831</v>
      </c>
      <c r="D55" s="174" t="s">
        <v>106</v>
      </c>
      <c r="E55" s="33" t="s">
        <v>107</v>
      </c>
      <c r="F55" s="33">
        <v>1</v>
      </c>
      <c r="G55" s="33">
        <v>5740.56</v>
      </c>
      <c r="H55" s="29">
        <f t="shared" ref="H55:H58" si="37">F55*G55</f>
        <v>5740.56</v>
      </c>
      <c r="I55" s="33">
        <v>0</v>
      </c>
      <c r="J55" s="33">
        <v>0</v>
      </c>
      <c r="K55" s="29">
        <f t="shared" ref="K55:K62" si="38">G55</f>
        <v>5740.56</v>
      </c>
      <c r="L55" s="25">
        <f t="shared" ref="L55:L63" si="39">J55*K55</f>
        <v>0</v>
      </c>
      <c r="M55" s="33">
        <f t="shared" ref="M55:M58" si="40">I55+F55-J55</f>
        <v>1</v>
      </c>
      <c r="N55" s="26">
        <f t="shared" ref="N55:N62" si="41">H55-L55</f>
        <v>5740.56</v>
      </c>
    </row>
    <row r="56" spans="1:14" s="13" customFormat="1" ht="18.75" x14ac:dyDescent="0.3">
      <c r="A56" s="21">
        <v>45831</v>
      </c>
      <c r="B56" s="31" t="s">
        <v>108</v>
      </c>
      <c r="C56" s="81">
        <v>45831</v>
      </c>
      <c r="D56" s="174" t="s">
        <v>109</v>
      </c>
      <c r="E56" s="33" t="s">
        <v>107</v>
      </c>
      <c r="F56" s="33">
        <v>2</v>
      </c>
      <c r="G56" s="36">
        <v>4980.78</v>
      </c>
      <c r="H56" s="29">
        <f t="shared" si="37"/>
        <v>9961.56</v>
      </c>
      <c r="I56" s="33">
        <v>0</v>
      </c>
      <c r="J56" s="33">
        <v>0</v>
      </c>
      <c r="K56" s="29">
        <f t="shared" si="38"/>
        <v>4980.78</v>
      </c>
      <c r="L56" s="25">
        <f t="shared" si="39"/>
        <v>0</v>
      </c>
      <c r="M56" s="33">
        <f t="shared" si="40"/>
        <v>2</v>
      </c>
      <c r="N56" s="26">
        <f t="shared" si="41"/>
        <v>9961.56</v>
      </c>
    </row>
    <row r="57" spans="1:14" s="13" customFormat="1" ht="18.75" x14ac:dyDescent="0.3">
      <c r="A57" s="21">
        <v>45831</v>
      </c>
      <c r="B57" s="31" t="s">
        <v>110</v>
      </c>
      <c r="C57" s="81">
        <v>45831</v>
      </c>
      <c r="D57" s="174" t="s">
        <v>111</v>
      </c>
      <c r="E57" s="33" t="s">
        <v>107</v>
      </c>
      <c r="F57" s="33">
        <v>2</v>
      </c>
      <c r="G57" s="36">
        <v>4980.78</v>
      </c>
      <c r="H57" s="29">
        <f t="shared" si="37"/>
        <v>9961.56</v>
      </c>
      <c r="I57" s="33">
        <v>0</v>
      </c>
      <c r="J57" s="33">
        <v>0</v>
      </c>
      <c r="K57" s="29">
        <f t="shared" si="38"/>
        <v>4980.78</v>
      </c>
      <c r="L57" s="25">
        <f t="shared" si="39"/>
        <v>0</v>
      </c>
      <c r="M57" s="33">
        <f t="shared" si="40"/>
        <v>2</v>
      </c>
      <c r="N57" s="26">
        <f t="shared" si="41"/>
        <v>9961.56</v>
      </c>
    </row>
    <row r="58" spans="1:14" s="13" customFormat="1" ht="18.75" x14ac:dyDescent="0.3">
      <c r="A58" s="21">
        <v>45831</v>
      </c>
      <c r="B58" s="31" t="s">
        <v>112</v>
      </c>
      <c r="C58" s="81">
        <v>45831</v>
      </c>
      <c r="D58" s="174" t="s">
        <v>113</v>
      </c>
      <c r="E58" s="33" t="s">
        <v>107</v>
      </c>
      <c r="F58" s="33">
        <v>1</v>
      </c>
      <c r="G58" s="36">
        <v>5740.56</v>
      </c>
      <c r="H58" s="29">
        <f t="shared" si="37"/>
        <v>5740.56</v>
      </c>
      <c r="I58" s="33">
        <v>0</v>
      </c>
      <c r="J58" s="33">
        <v>0</v>
      </c>
      <c r="K58" s="29">
        <f t="shared" si="38"/>
        <v>5740.56</v>
      </c>
      <c r="L58" s="25">
        <f t="shared" si="39"/>
        <v>0</v>
      </c>
      <c r="M58" s="33">
        <f t="shared" si="40"/>
        <v>1</v>
      </c>
      <c r="N58" s="26">
        <f t="shared" si="41"/>
        <v>5740.56</v>
      </c>
    </row>
    <row r="59" spans="1:14" s="13" customFormat="1" ht="18.75" x14ac:dyDescent="0.3">
      <c r="A59" s="21">
        <v>45814</v>
      </c>
      <c r="B59" s="31" t="s">
        <v>114</v>
      </c>
      <c r="C59" s="81">
        <v>45814</v>
      </c>
      <c r="D59" s="174" t="s">
        <v>115</v>
      </c>
      <c r="E59" s="33" t="s">
        <v>107</v>
      </c>
      <c r="F59" s="33">
        <v>1</v>
      </c>
      <c r="G59" s="33">
        <v>3462.12</v>
      </c>
      <c r="H59" s="29">
        <f>F59*G59</f>
        <v>3462.12</v>
      </c>
      <c r="I59" s="33">
        <v>0</v>
      </c>
      <c r="J59" s="33">
        <v>1</v>
      </c>
      <c r="K59" s="29">
        <f t="shared" si="38"/>
        <v>3462.12</v>
      </c>
      <c r="L59" s="25">
        <f t="shared" si="39"/>
        <v>3462.12</v>
      </c>
      <c r="M59" s="33">
        <f>I59+F59-J59</f>
        <v>0</v>
      </c>
      <c r="N59" s="26">
        <f t="shared" si="41"/>
        <v>0</v>
      </c>
    </row>
    <row r="60" spans="1:14" s="13" customFormat="1" ht="18.75" x14ac:dyDescent="0.3">
      <c r="A60" s="21">
        <v>45814</v>
      </c>
      <c r="B60" s="31" t="s">
        <v>116</v>
      </c>
      <c r="C60" s="81">
        <v>45814</v>
      </c>
      <c r="D60" s="174" t="s">
        <v>117</v>
      </c>
      <c r="E60" s="33" t="s">
        <v>107</v>
      </c>
      <c r="F60" s="33">
        <v>0</v>
      </c>
      <c r="G60" s="33">
        <v>0</v>
      </c>
      <c r="H60" s="29">
        <f t="shared" ref="H60:H61" si="42">F60*G60</f>
        <v>0</v>
      </c>
      <c r="I60" s="33">
        <v>0</v>
      </c>
      <c r="J60" s="33">
        <v>0</v>
      </c>
      <c r="K60" s="29">
        <f t="shared" si="38"/>
        <v>0</v>
      </c>
      <c r="L60" s="25">
        <f t="shared" si="39"/>
        <v>0</v>
      </c>
      <c r="M60" s="33">
        <f t="shared" ref="M60:M61" si="43">I60+F60-J60</f>
        <v>0</v>
      </c>
      <c r="N60" s="26">
        <f t="shared" si="41"/>
        <v>0</v>
      </c>
    </row>
    <row r="61" spans="1:14" s="13" customFormat="1" ht="18.75" x14ac:dyDescent="0.3">
      <c r="A61" s="21">
        <v>45814</v>
      </c>
      <c r="B61" s="31" t="s">
        <v>118</v>
      </c>
      <c r="C61" s="81">
        <v>45814</v>
      </c>
      <c r="D61" s="174" t="s">
        <v>119</v>
      </c>
      <c r="E61" s="33" t="s">
        <v>107</v>
      </c>
      <c r="F61" s="33">
        <v>0</v>
      </c>
      <c r="G61" s="33">
        <v>0</v>
      </c>
      <c r="H61" s="29">
        <f t="shared" si="42"/>
        <v>0</v>
      </c>
      <c r="I61" s="33">
        <v>0</v>
      </c>
      <c r="J61" s="33">
        <v>0</v>
      </c>
      <c r="K61" s="29">
        <f t="shared" si="38"/>
        <v>0</v>
      </c>
      <c r="L61" s="25">
        <f t="shared" si="39"/>
        <v>0</v>
      </c>
      <c r="M61" s="33">
        <f t="shared" si="43"/>
        <v>0</v>
      </c>
      <c r="N61" s="26">
        <f t="shared" si="41"/>
        <v>0</v>
      </c>
    </row>
    <row r="62" spans="1:14" s="13" customFormat="1" ht="18.75" x14ac:dyDescent="0.3">
      <c r="A62" s="21">
        <v>45814</v>
      </c>
      <c r="B62" s="31" t="s">
        <v>120</v>
      </c>
      <c r="C62" s="81">
        <v>45814</v>
      </c>
      <c r="D62" s="174" t="s">
        <v>121</v>
      </c>
      <c r="E62" s="33" t="s">
        <v>107</v>
      </c>
      <c r="F62" s="33">
        <v>1</v>
      </c>
      <c r="G62" s="33">
        <v>2214.86</v>
      </c>
      <c r="H62" s="29">
        <f>F62*G62</f>
        <v>2214.86</v>
      </c>
      <c r="I62" s="33">
        <v>0</v>
      </c>
      <c r="J62" s="33">
        <v>1</v>
      </c>
      <c r="K62" s="29">
        <f t="shared" si="38"/>
        <v>2214.86</v>
      </c>
      <c r="L62" s="25">
        <f t="shared" si="39"/>
        <v>2214.86</v>
      </c>
      <c r="M62" s="33">
        <f>I62+F62-J62</f>
        <v>0</v>
      </c>
      <c r="N62" s="26">
        <f t="shared" si="41"/>
        <v>0</v>
      </c>
    </row>
    <row r="63" spans="1:14" s="13" customFormat="1" ht="18.75" x14ac:dyDescent="0.25">
      <c r="A63" s="96">
        <v>45793</v>
      </c>
      <c r="B63" s="97" t="s">
        <v>77</v>
      </c>
      <c r="C63" s="98">
        <v>45793</v>
      </c>
      <c r="D63" s="105" t="s">
        <v>274</v>
      </c>
      <c r="E63" s="25" t="s">
        <v>21</v>
      </c>
      <c r="F63" s="66">
        <v>19</v>
      </c>
      <c r="G63" s="66">
        <v>188.8</v>
      </c>
      <c r="H63" s="68">
        <f>F63*G63</f>
        <v>3587.2000000000003</v>
      </c>
      <c r="I63" s="68">
        <v>0</v>
      </c>
      <c r="J63" s="68">
        <v>1</v>
      </c>
      <c r="K63" s="66">
        <f>G63</f>
        <v>188.8</v>
      </c>
      <c r="L63" s="66">
        <f t="shared" si="39"/>
        <v>188.8</v>
      </c>
      <c r="M63" s="66">
        <f t="shared" ref="M63" si="44">I63-J63+F63</f>
        <v>18</v>
      </c>
      <c r="N63" s="114">
        <f>H63-L63</f>
        <v>3398.4</v>
      </c>
    </row>
    <row r="64" spans="1:14" s="13" customFormat="1" ht="20.25" customHeight="1" x14ac:dyDescent="0.25">
      <c r="A64" s="21">
        <v>45777</v>
      </c>
      <c r="B64" s="22" t="s">
        <v>77</v>
      </c>
      <c r="C64" s="23">
        <v>45777</v>
      </c>
      <c r="D64" s="17" t="s">
        <v>78</v>
      </c>
      <c r="E64" s="18" t="s">
        <v>21</v>
      </c>
      <c r="F64" s="18">
        <v>10</v>
      </c>
      <c r="G64" s="18">
        <v>277.3</v>
      </c>
      <c r="H64" s="25">
        <f t="shared" ref="H64" si="45">F64*G64</f>
        <v>2773</v>
      </c>
      <c r="I64" s="25">
        <v>0</v>
      </c>
      <c r="J64" s="25">
        <v>0</v>
      </c>
      <c r="K64" s="18">
        <f t="shared" ref="K64" si="46">G64</f>
        <v>277.3</v>
      </c>
      <c r="L64" s="18">
        <f t="shared" ref="L64" si="47">J64*K64</f>
        <v>0</v>
      </c>
      <c r="M64" s="18">
        <f t="shared" ref="M64" si="48">I64-J64+F64</f>
        <v>10</v>
      </c>
      <c r="N64" s="26">
        <f t="shared" ref="N64" si="49">H64-L64</f>
        <v>2773</v>
      </c>
    </row>
    <row r="65" spans="1:14" s="13" customFormat="1" ht="18.75" x14ac:dyDescent="0.25">
      <c r="A65" s="30">
        <v>45777</v>
      </c>
      <c r="B65" s="31" t="s">
        <v>31</v>
      </c>
      <c r="C65" s="23">
        <v>45777</v>
      </c>
      <c r="D65" s="53" t="s">
        <v>75</v>
      </c>
      <c r="E65" s="33" t="str">
        <f>E31</f>
        <v>PAQ,</v>
      </c>
      <c r="F65" s="33">
        <v>500</v>
      </c>
      <c r="G65" s="33">
        <v>171.1</v>
      </c>
      <c r="H65" s="25">
        <f t="shared" si="8"/>
        <v>85550</v>
      </c>
      <c r="I65" s="33">
        <v>0</v>
      </c>
      <c r="J65" s="33">
        <v>0</v>
      </c>
      <c r="K65" s="51">
        <f t="shared" si="10"/>
        <v>171.1</v>
      </c>
      <c r="L65" s="18">
        <f t="shared" si="11"/>
        <v>0</v>
      </c>
      <c r="M65" s="18">
        <f t="shared" si="12"/>
        <v>500</v>
      </c>
      <c r="N65" s="26">
        <f t="shared" ref="N65" si="50">H65-L65</f>
        <v>85550</v>
      </c>
    </row>
    <row r="66" spans="1:14" s="13" customFormat="1" ht="18.75" x14ac:dyDescent="0.25">
      <c r="A66" s="30">
        <v>45777</v>
      </c>
      <c r="B66" s="31" t="s">
        <v>64</v>
      </c>
      <c r="C66" s="16">
        <v>45777</v>
      </c>
      <c r="D66" s="53" t="s">
        <v>76</v>
      </c>
      <c r="E66" s="33" t="s">
        <v>66</v>
      </c>
      <c r="F66" s="33">
        <v>8</v>
      </c>
      <c r="G66" s="33">
        <v>512.12</v>
      </c>
      <c r="H66" s="25">
        <f t="shared" si="8"/>
        <v>4096.96</v>
      </c>
      <c r="I66" s="33">
        <v>0</v>
      </c>
      <c r="J66" s="33">
        <v>0</v>
      </c>
      <c r="K66" s="51">
        <f t="shared" si="10"/>
        <v>512.12</v>
      </c>
      <c r="L66" s="18">
        <f t="shared" si="11"/>
        <v>0</v>
      </c>
      <c r="M66" s="18">
        <f t="shared" si="12"/>
        <v>8</v>
      </c>
      <c r="N66" s="26">
        <f>H66-L66</f>
        <v>4096.96</v>
      </c>
    </row>
    <row r="67" spans="1:14" s="13" customFormat="1" ht="18.75" x14ac:dyDescent="0.25">
      <c r="A67" s="83">
        <v>45775</v>
      </c>
      <c r="B67" s="15" t="s">
        <v>62</v>
      </c>
      <c r="C67" s="84">
        <v>45775</v>
      </c>
      <c r="D67" s="58" t="s">
        <v>68</v>
      </c>
      <c r="E67" s="34" t="s">
        <v>21</v>
      </c>
      <c r="F67" s="34">
        <v>15</v>
      </c>
      <c r="G67" s="34">
        <v>354</v>
      </c>
      <c r="H67" s="25">
        <f t="shared" si="8"/>
        <v>5310</v>
      </c>
      <c r="I67" s="33">
        <v>0</v>
      </c>
      <c r="J67" s="33">
        <v>0</v>
      </c>
      <c r="K67" s="51">
        <f t="shared" si="10"/>
        <v>354</v>
      </c>
      <c r="L67" s="18">
        <f t="shared" si="11"/>
        <v>0</v>
      </c>
      <c r="M67" s="18">
        <f t="shared" si="12"/>
        <v>15</v>
      </c>
      <c r="N67" s="26">
        <f t="shared" ref="N67:N76" si="51">H67-L67</f>
        <v>5310</v>
      </c>
    </row>
    <row r="68" spans="1:14" s="13" customFormat="1" ht="18.75" x14ac:dyDescent="0.25">
      <c r="A68" s="21">
        <v>45775</v>
      </c>
      <c r="B68" s="22" t="s">
        <v>69</v>
      </c>
      <c r="C68" s="23">
        <v>45775</v>
      </c>
      <c r="D68" s="48" t="s">
        <v>70</v>
      </c>
      <c r="E68" s="25" t="s">
        <v>21</v>
      </c>
      <c r="F68" s="25">
        <v>11</v>
      </c>
      <c r="G68" s="25">
        <v>233.64</v>
      </c>
      <c r="H68" s="25">
        <f>F68*G68</f>
        <v>2570.04</v>
      </c>
      <c r="I68" s="33">
        <v>0</v>
      </c>
      <c r="J68" s="33">
        <v>1</v>
      </c>
      <c r="K68" s="51">
        <f t="shared" si="10"/>
        <v>233.64</v>
      </c>
      <c r="L68" s="18">
        <f t="shared" si="11"/>
        <v>233.64</v>
      </c>
      <c r="M68" s="18">
        <f t="shared" si="12"/>
        <v>10</v>
      </c>
      <c r="N68" s="26">
        <f t="shared" si="51"/>
        <v>2336.4</v>
      </c>
    </row>
    <row r="69" spans="1:14" s="13" customFormat="1" ht="18.75" x14ac:dyDescent="0.25">
      <c r="A69" s="30">
        <v>45775</v>
      </c>
      <c r="B69" s="31" t="s">
        <v>31</v>
      </c>
      <c r="C69" s="52">
        <v>45775</v>
      </c>
      <c r="D69" s="53" t="s">
        <v>71</v>
      </c>
      <c r="E69" s="33" t="s">
        <v>49</v>
      </c>
      <c r="F69" s="33">
        <v>47</v>
      </c>
      <c r="G69" s="33">
        <v>64.900000000000006</v>
      </c>
      <c r="H69" s="25">
        <f t="shared" ref="H69" si="52">F69*G69</f>
        <v>3050.3</v>
      </c>
      <c r="I69" s="33">
        <v>0</v>
      </c>
      <c r="J69" s="33">
        <v>17</v>
      </c>
      <c r="K69" s="51">
        <f t="shared" si="10"/>
        <v>64.900000000000006</v>
      </c>
      <c r="L69" s="18">
        <f t="shared" si="11"/>
        <v>1103.3000000000002</v>
      </c>
      <c r="M69" s="18">
        <f t="shared" si="12"/>
        <v>30</v>
      </c>
      <c r="N69" s="26">
        <f t="shared" si="51"/>
        <v>1947</v>
      </c>
    </row>
    <row r="70" spans="1:14" s="13" customFormat="1" ht="18.75" x14ac:dyDescent="0.25">
      <c r="A70" s="30" t="s">
        <v>72</v>
      </c>
      <c r="B70" s="31" t="s">
        <v>73</v>
      </c>
      <c r="C70" s="52" t="s">
        <v>72</v>
      </c>
      <c r="D70" s="53" t="s">
        <v>74</v>
      </c>
      <c r="E70" s="33" t="s">
        <v>49</v>
      </c>
      <c r="F70" s="33">
        <v>69</v>
      </c>
      <c r="G70" s="33">
        <v>454.3</v>
      </c>
      <c r="H70" s="25">
        <f>F70*G70</f>
        <v>31346.7</v>
      </c>
      <c r="I70" s="33">
        <v>0</v>
      </c>
      <c r="J70" s="33">
        <v>15</v>
      </c>
      <c r="K70" s="51">
        <f t="shared" si="10"/>
        <v>454.3</v>
      </c>
      <c r="L70" s="18">
        <f t="shared" si="11"/>
        <v>6814.5</v>
      </c>
      <c r="M70" s="18">
        <f t="shared" si="12"/>
        <v>54</v>
      </c>
      <c r="N70" s="26">
        <f t="shared" si="51"/>
        <v>24532.2</v>
      </c>
    </row>
    <row r="71" spans="1:14" s="13" customFormat="1" ht="18.75" x14ac:dyDescent="0.3">
      <c r="A71" s="21">
        <v>45750</v>
      </c>
      <c r="B71" s="22" t="s">
        <v>122</v>
      </c>
      <c r="C71" s="81">
        <v>45750</v>
      </c>
      <c r="D71" s="85" t="s">
        <v>123</v>
      </c>
      <c r="E71" s="25" t="s">
        <v>21</v>
      </c>
      <c r="F71" s="25">
        <v>3</v>
      </c>
      <c r="G71" s="26">
        <v>6128.9435999999996</v>
      </c>
      <c r="H71" s="33">
        <f>F71*G71</f>
        <v>18386.8308</v>
      </c>
      <c r="I71" s="33">
        <v>0</v>
      </c>
      <c r="J71" s="33">
        <v>0</v>
      </c>
      <c r="K71" s="36">
        <f>G71</f>
        <v>6128.9435999999996</v>
      </c>
      <c r="L71" s="25">
        <f>J71*K71</f>
        <v>0</v>
      </c>
      <c r="M71" s="25">
        <f>F71-J71+I71</f>
        <v>3</v>
      </c>
      <c r="N71" s="26">
        <f t="shared" si="51"/>
        <v>18386.8308</v>
      </c>
    </row>
    <row r="72" spans="1:14" s="13" customFormat="1" ht="18.75" x14ac:dyDescent="0.3">
      <c r="A72" s="21">
        <v>45750</v>
      </c>
      <c r="B72" s="22" t="s">
        <v>124</v>
      </c>
      <c r="C72" s="81">
        <v>45750</v>
      </c>
      <c r="D72" s="85" t="s">
        <v>125</v>
      </c>
      <c r="E72" s="25" t="s">
        <v>21</v>
      </c>
      <c r="F72" s="18">
        <v>4</v>
      </c>
      <c r="G72" s="26">
        <v>6128.9435999999996</v>
      </c>
      <c r="H72" s="27">
        <f t="shared" ref="H72:H73" si="53">F72*G72</f>
        <v>24515.774399999998</v>
      </c>
      <c r="I72" s="33">
        <v>0</v>
      </c>
      <c r="J72" s="33">
        <v>0</v>
      </c>
      <c r="K72" s="29">
        <f t="shared" ref="K72:K73" si="54">G72</f>
        <v>6128.9435999999996</v>
      </c>
      <c r="L72" s="25">
        <f>J72*K72</f>
        <v>0</v>
      </c>
      <c r="M72" s="25">
        <f t="shared" ref="M72:M77" si="55">F72-J72+I72</f>
        <v>4</v>
      </c>
      <c r="N72" s="26">
        <f t="shared" si="51"/>
        <v>24515.774399999998</v>
      </c>
    </row>
    <row r="73" spans="1:14" s="13" customFormat="1" ht="18.75" x14ac:dyDescent="0.3">
      <c r="A73" s="21">
        <v>45750</v>
      </c>
      <c r="B73" s="22" t="s">
        <v>126</v>
      </c>
      <c r="C73" s="81">
        <v>45750</v>
      </c>
      <c r="D73" s="85" t="s">
        <v>127</v>
      </c>
      <c r="E73" s="25" t="s">
        <v>21</v>
      </c>
      <c r="F73" s="25">
        <v>9</v>
      </c>
      <c r="G73" s="26">
        <v>6128.9435999999996</v>
      </c>
      <c r="H73" s="27">
        <f t="shared" si="53"/>
        <v>55160.492399999996</v>
      </c>
      <c r="I73" s="33">
        <v>0</v>
      </c>
      <c r="J73" s="33">
        <v>0</v>
      </c>
      <c r="K73" s="29">
        <f t="shared" si="54"/>
        <v>6128.9435999999996</v>
      </c>
      <c r="L73" s="25">
        <f t="shared" ref="L73:L107" si="56">J73*K73</f>
        <v>0</v>
      </c>
      <c r="M73" s="25">
        <f>F73-J73+I73</f>
        <v>9</v>
      </c>
      <c r="N73" s="26">
        <f t="shared" si="51"/>
        <v>55160.492399999996</v>
      </c>
    </row>
    <row r="74" spans="1:14" s="13" customFormat="1" ht="18.75" x14ac:dyDescent="0.3">
      <c r="A74" s="21">
        <v>45750</v>
      </c>
      <c r="B74" s="22" t="s">
        <v>128</v>
      </c>
      <c r="C74" s="81">
        <v>45750</v>
      </c>
      <c r="D74" s="85" t="s">
        <v>129</v>
      </c>
      <c r="E74" s="25" t="s">
        <v>21</v>
      </c>
      <c r="F74" s="25">
        <v>5</v>
      </c>
      <c r="G74" s="26">
        <v>4963.7997999999998</v>
      </c>
      <c r="H74" s="29">
        <f>F74*G74</f>
        <v>24818.999</v>
      </c>
      <c r="I74" s="33">
        <v>0</v>
      </c>
      <c r="J74" s="33">
        <v>0</v>
      </c>
      <c r="K74" s="29">
        <f>G74</f>
        <v>4963.7997999999998</v>
      </c>
      <c r="L74" s="25">
        <f t="shared" si="56"/>
        <v>0</v>
      </c>
      <c r="M74" s="25">
        <f t="shared" si="55"/>
        <v>5</v>
      </c>
      <c r="N74" s="26">
        <f t="shared" si="51"/>
        <v>24818.999</v>
      </c>
    </row>
    <row r="75" spans="1:14" s="13" customFormat="1" ht="18.75" x14ac:dyDescent="0.3">
      <c r="A75" s="86">
        <v>45750</v>
      </c>
      <c r="B75" s="87" t="s">
        <v>130</v>
      </c>
      <c r="C75" s="88">
        <v>45750</v>
      </c>
      <c r="D75" s="82" t="s">
        <v>131</v>
      </c>
      <c r="E75" s="89" t="str">
        <f>E74</f>
        <v>UNID.</v>
      </c>
      <c r="F75" s="33">
        <v>8</v>
      </c>
      <c r="G75" s="36">
        <v>3979.7388000000001</v>
      </c>
      <c r="H75" s="29">
        <f t="shared" ref="H75:H77" si="57">F75*G75</f>
        <v>31837.910400000001</v>
      </c>
      <c r="I75" s="89">
        <v>0</v>
      </c>
      <c r="J75" s="33">
        <v>0</v>
      </c>
      <c r="K75" s="29">
        <f t="shared" ref="K75:K76" si="58">G75</f>
        <v>3979.7388000000001</v>
      </c>
      <c r="L75" s="25">
        <f t="shared" si="56"/>
        <v>0</v>
      </c>
      <c r="M75" s="33">
        <f t="shared" si="55"/>
        <v>8</v>
      </c>
      <c r="N75" s="26">
        <f t="shared" si="51"/>
        <v>31837.910400000001</v>
      </c>
    </row>
    <row r="76" spans="1:14" s="13" customFormat="1" ht="18.75" x14ac:dyDescent="0.3">
      <c r="A76" s="21">
        <v>45750</v>
      </c>
      <c r="B76" s="31" t="s">
        <v>130</v>
      </c>
      <c r="C76" s="81">
        <v>45750</v>
      </c>
      <c r="D76" s="82" t="s">
        <v>132</v>
      </c>
      <c r="E76" s="33" t="str">
        <f>E75</f>
        <v>UNID.</v>
      </c>
      <c r="F76" s="33">
        <v>8</v>
      </c>
      <c r="G76" s="36">
        <v>3979.7388000000001</v>
      </c>
      <c r="H76" s="29">
        <f t="shared" si="57"/>
        <v>31837.910400000001</v>
      </c>
      <c r="I76" s="33">
        <v>0</v>
      </c>
      <c r="J76" s="33">
        <v>0</v>
      </c>
      <c r="K76" s="29">
        <f t="shared" si="58"/>
        <v>3979.7388000000001</v>
      </c>
      <c r="L76" s="25">
        <f t="shared" si="56"/>
        <v>0</v>
      </c>
      <c r="M76" s="33">
        <f t="shared" si="55"/>
        <v>8</v>
      </c>
      <c r="N76" s="26">
        <f t="shared" si="51"/>
        <v>31837.910400000001</v>
      </c>
    </row>
    <row r="77" spans="1:14" s="13" customFormat="1" ht="18.75" x14ac:dyDescent="0.3">
      <c r="A77" s="21">
        <v>45750</v>
      </c>
      <c r="B77" s="31" t="s">
        <v>130</v>
      </c>
      <c r="C77" s="81">
        <v>45750</v>
      </c>
      <c r="D77" s="82" t="s">
        <v>133</v>
      </c>
      <c r="E77" s="33" t="str">
        <f>E76</f>
        <v>UNID.</v>
      </c>
      <c r="F77" s="33">
        <v>7</v>
      </c>
      <c r="G77" s="36">
        <v>3597.3362000000002</v>
      </c>
      <c r="H77" s="29">
        <f t="shared" si="57"/>
        <v>25181.3534</v>
      </c>
      <c r="I77" s="33">
        <v>0</v>
      </c>
      <c r="J77" s="33">
        <v>0</v>
      </c>
      <c r="K77" s="29">
        <f>G77</f>
        <v>3597.3362000000002</v>
      </c>
      <c r="L77" s="25">
        <f t="shared" si="56"/>
        <v>0</v>
      </c>
      <c r="M77" s="33">
        <f t="shared" si="55"/>
        <v>7</v>
      </c>
      <c r="N77" s="26">
        <f>H77-L77</f>
        <v>25181.3534</v>
      </c>
    </row>
    <row r="78" spans="1:14" s="13" customFormat="1" ht="18.75" x14ac:dyDescent="0.25">
      <c r="A78" s="21">
        <v>45750</v>
      </c>
      <c r="B78" s="31" t="s">
        <v>130</v>
      </c>
      <c r="C78" s="81">
        <v>45750</v>
      </c>
      <c r="D78" s="90" t="s">
        <v>134</v>
      </c>
      <c r="E78" s="33" t="s">
        <v>21</v>
      </c>
      <c r="F78" s="33">
        <v>2</v>
      </c>
      <c r="G78" s="36">
        <v>5362.48</v>
      </c>
      <c r="H78" s="29">
        <f>F78*G78</f>
        <v>10724.96</v>
      </c>
      <c r="I78" s="33">
        <v>0</v>
      </c>
      <c r="J78" s="33">
        <v>0</v>
      </c>
      <c r="K78" s="29">
        <f t="shared" ref="K78:K84" si="59">G78</f>
        <v>5362.48</v>
      </c>
      <c r="L78" s="25">
        <f t="shared" si="56"/>
        <v>0</v>
      </c>
      <c r="M78" s="33">
        <f>I78+F78-J78</f>
        <v>2</v>
      </c>
      <c r="N78" s="26">
        <f>H78-L78</f>
        <v>10724.96</v>
      </c>
    </row>
    <row r="79" spans="1:14" s="13" customFormat="1" ht="18.75" x14ac:dyDescent="0.3">
      <c r="A79" s="21">
        <v>45750</v>
      </c>
      <c r="B79" s="31" t="s">
        <v>128</v>
      </c>
      <c r="C79" s="81">
        <v>45750</v>
      </c>
      <c r="D79" s="82" t="s">
        <v>135</v>
      </c>
      <c r="E79" s="33" t="s">
        <v>107</v>
      </c>
      <c r="F79" s="33">
        <v>1</v>
      </c>
      <c r="G79" s="36">
        <v>5128.5600000000004</v>
      </c>
      <c r="H79" s="29">
        <f t="shared" ref="H79:H83" si="60">F79*G79</f>
        <v>5128.5600000000004</v>
      </c>
      <c r="I79" s="33">
        <v>0</v>
      </c>
      <c r="J79" s="33">
        <v>0</v>
      </c>
      <c r="K79" s="29">
        <f t="shared" si="59"/>
        <v>5128.5600000000004</v>
      </c>
      <c r="L79" s="25">
        <f t="shared" si="56"/>
        <v>0</v>
      </c>
      <c r="M79" s="33">
        <f t="shared" ref="M79:M82" si="61">I79+F79-J79</f>
        <v>1</v>
      </c>
      <c r="N79" s="26">
        <f t="shared" ref="N79:N82" si="62">H79-L79</f>
        <v>5128.5600000000004</v>
      </c>
    </row>
    <row r="80" spans="1:14" s="13" customFormat="1" ht="18.75" x14ac:dyDescent="0.3">
      <c r="A80" s="21">
        <v>45750</v>
      </c>
      <c r="B80" s="31" t="s">
        <v>136</v>
      </c>
      <c r="C80" s="81">
        <v>45750</v>
      </c>
      <c r="D80" s="82" t="s">
        <v>137</v>
      </c>
      <c r="E80" s="33" t="s">
        <v>107</v>
      </c>
      <c r="F80" s="33">
        <v>2</v>
      </c>
      <c r="G80" s="36">
        <v>4449.78</v>
      </c>
      <c r="H80" s="29">
        <f t="shared" si="60"/>
        <v>8899.56</v>
      </c>
      <c r="I80" s="33">
        <v>0</v>
      </c>
      <c r="J80" s="33">
        <v>0</v>
      </c>
      <c r="K80" s="29">
        <f t="shared" si="59"/>
        <v>4449.78</v>
      </c>
      <c r="L80" s="25">
        <f t="shared" si="56"/>
        <v>0</v>
      </c>
      <c r="M80" s="33">
        <f t="shared" si="61"/>
        <v>2</v>
      </c>
      <c r="N80" s="26">
        <f t="shared" si="62"/>
        <v>8899.56</v>
      </c>
    </row>
    <row r="81" spans="1:14" s="13" customFormat="1" ht="18.75" x14ac:dyDescent="0.3">
      <c r="A81" s="21">
        <v>45750</v>
      </c>
      <c r="B81" s="31" t="s">
        <v>138</v>
      </c>
      <c r="C81" s="81">
        <v>45750</v>
      </c>
      <c r="D81" s="82" t="s">
        <v>139</v>
      </c>
      <c r="E81" s="33" t="s">
        <v>107</v>
      </c>
      <c r="F81" s="33">
        <v>1</v>
      </c>
      <c r="G81" s="36">
        <v>5128.5600000000004</v>
      </c>
      <c r="H81" s="29">
        <f t="shared" si="60"/>
        <v>5128.5600000000004</v>
      </c>
      <c r="I81" s="33">
        <v>0</v>
      </c>
      <c r="J81" s="33">
        <v>0</v>
      </c>
      <c r="K81" s="29">
        <f t="shared" si="59"/>
        <v>5128.5600000000004</v>
      </c>
      <c r="L81" s="25">
        <f t="shared" si="56"/>
        <v>0</v>
      </c>
      <c r="M81" s="33">
        <f t="shared" si="61"/>
        <v>1</v>
      </c>
      <c r="N81" s="26">
        <f t="shared" si="62"/>
        <v>5128.5600000000004</v>
      </c>
    </row>
    <row r="82" spans="1:14" s="13" customFormat="1" ht="18.75" x14ac:dyDescent="0.3">
      <c r="A82" s="21">
        <v>45750</v>
      </c>
      <c r="B82" s="31" t="s">
        <v>140</v>
      </c>
      <c r="C82" s="81">
        <v>45750</v>
      </c>
      <c r="D82" s="82" t="s">
        <v>141</v>
      </c>
      <c r="E82" s="33" t="s">
        <v>107</v>
      </c>
      <c r="F82" s="33">
        <v>2</v>
      </c>
      <c r="G82" s="33">
        <v>4449.78</v>
      </c>
      <c r="H82" s="29">
        <f t="shared" si="60"/>
        <v>8899.56</v>
      </c>
      <c r="I82" s="33">
        <v>0</v>
      </c>
      <c r="J82" s="33">
        <v>0</v>
      </c>
      <c r="K82" s="29">
        <f t="shared" si="59"/>
        <v>4449.78</v>
      </c>
      <c r="L82" s="25">
        <f t="shared" si="56"/>
        <v>0</v>
      </c>
      <c r="M82" s="33">
        <f t="shared" si="61"/>
        <v>2</v>
      </c>
      <c r="N82" s="26">
        <f t="shared" si="62"/>
        <v>8899.56</v>
      </c>
    </row>
    <row r="83" spans="1:14" s="13" customFormat="1" ht="18.75" x14ac:dyDescent="0.25">
      <c r="A83" s="14">
        <v>45404</v>
      </c>
      <c r="B83" s="22" t="s">
        <v>144</v>
      </c>
      <c r="C83" s="16">
        <v>45404</v>
      </c>
      <c r="D83" s="48" t="s">
        <v>145</v>
      </c>
      <c r="E83" s="25" t="s">
        <v>21</v>
      </c>
      <c r="F83" s="25">
        <v>1</v>
      </c>
      <c r="G83" s="49">
        <v>513.29999999999995</v>
      </c>
      <c r="H83" s="25">
        <f t="shared" si="60"/>
        <v>513.29999999999995</v>
      </c>
      <c r="I83" s="28">
        <v>0</v>
      </c>
      <c r="J83" s="28">
        <v>0</v>
      </c>
      <c r="K83" s="51">
        <f t="shared" si="59"/>
        <v>513.29999999999995</v>
      </c>
      <c r="L83" s="18">
        <f t="shared" si="56"/>
        <v>0</v>
      </c>
      <c r="M83" s="18">
        <f t="shared" ref="M83:M109" si="63">I83-J83+F83</f>
        <v>1</v>
      </c>
      <c r="N83" s="26">
        <v>513.29999999999995</v>
      </c>
    </row>
    <row r="84" spans="1:14" s="13" customFormat="1" ht="18.75" x14ac:dyDescent="0.25">
      <c r="A84" s="47">
        <v>45177</v>
      </c>
      <c r="B84" s="22" t="s">
        <v>50</v>
      </c>
      <c r="C84" s="52">
        <v>45177</v>
      </c>
      <c r="D84" s="48" t="s">
        <v>146</v>
      </c>
      <c r="E84" s="25" t="s">
        <v>21</v>
      </c>
      <c r="F84" s="25">
        <v>9</v>
      </c>
      <c r="G84" s="25">
        <v>208.86</v>
      </c>
      <c r="H84" s="25">
        <f>F84*G84</f>
        <v>1879.7400000000002</v>
      </c>
      <c r="I84" s="28">
        <v>0</v>
      </c>
      <c r="J84" s="28">
        <v>0</v>
      </c>
      <c r="K84" s="51">
        <f t="shared" si="59"/>
        <v>208.86</v>
      </c>
      <c r="L84" s="18">
        <f t="shared" si="56"/>
        <v>0</v>
      </c>
      <c r="M84" s="18">
        <f t="shared" si="63"/>
        <v>9</v>
      </c>
      <c r="N84" s="26">
        <f t="shared" ref="N84:N85" si="64">H84-L84</f>
        <v>1879.7400000000002</v>
      </c>
    </row>
    <row r="85" spans="1:14" s="13" customFormat="1" ht="18.75" x14ac:dyDescent="0.25">
      <c r="A85" s="21">
        <v>45006</v>
      </c>
      <c r="B85" s="22" t="s">
        <v>147</v>
      </c>
      <c r="C85" s="23">
        <v>45006</v>
      </c>
      <c r="D85" s="48" t="s">
        <v>148</v>
      </c>
      <c r="E85" s="25" t="s">
        <v>21</v>
      </c>
      <c r="F85" s="25">
        <v>6</v>
      </c>
      <c r="G85" s="25">
        <v>55.011600000000001</v>
      </c>
      <c r="H85" s="25">
        <f t="shared" ref="H85:H120" si="65">F85*G85</f>
        <v>330.06960000000004</v>
      </c>
      <c r="I85" s="33">
        <v>0</v>
      </c>
      <c r="J85" s="33">
        <v>0</v>
      </c>
      <c r="K85" s="51">
        <f>G85</f>
        <v>55.011600000000001</v>
      </c>
      <c r="L85" s="18">
        <f t="shared" si="56"/>
        <v>0</v>
      </c>
      <c r="M85" s="18">
        <f t="shared" si="63"/>
        <v>6</v>
      </c>
      <c r="N85" s="26">
        <f t="shared" si="64"/>
        <v>330.06960000000004</v>
      </c>
    </row>
    <row r="86" spans="1:14" s="13" customFormat="1" ht="18.75" x14ac:dyDescent="0.25">
      <c r="A86" s="21">
        <v>45006</v>
      </c>
      <c r="B86" s="44" t="s">
        <v>52</v>
      </c>
      <c r="C86" s="23">
        <v>45006</v>
      </c>
      <c r="D86" s="17" t="s">
        <v>149</v>
      </c>
      <c r="E86" s="18" t="s">
        <v>21</v>
      </c>
      <c r="F86" s="18">
        <v>43</v>
      </c>
      <c r="G86" s="18">
        <v>82.6</v>
      </c>
      <c r="H86" s="25">
        <f t="shared" si="65"/>
        <v>3551.7999999999997</v>
      </c>
      <c r="I86" s="25">
        <v>0</v>
      </c>
      <c r="J86" s="25">
        <v>0</v>
      </c>
      <c r="K86" s="18">
        <f t="shared" ref="K86:K116" si="66">G86</f>
        <v>82.6</v>
      </c>
      <c r="L86" s="18">
        <f t="shared" si="56"/>
        <v>0</v>
      </c>
      <c r="M86" s="18">
        <f t="shared" si="63"/>
        <v>43</v>
      </c>
      <c r="N86" s="26">
        <f>H86-L86</f>
        <v>3551.7999999999997</v>
      </c>
    </row>
    <row r="87" spans="1:14" s="13" customFormat="1" ht="18.75" x14ac:dyDescent="0.25">
      <c r="A87" s="30">
        <v>44791</v>
      </c>
      <c r="B87" s="31" t="s">
        <v>79</v>
      </c>
      <c r="C87" s="32">
        <v>44791</v>
      </c>
      <c r="D87" s="35" t="s">
        <v>166</v>
      </c>
      <c r="E87" s="27" t="s">
        <v>21</v>
      </c>
      <c r="F87" s="27">
        <v>0</v>
      </c>
      <c r="G87" s="25">
        <v>0</v>
      </c>
      <c r="H87" s="27">
        <f t="shared" ref="H87:H94" si="67">F87*G87</f>
        <v>0</v>
      </c>
      <c r="I87" s="18">
        <v>0</v>
      </c>
      <c r="J87" s="33">
        <v>0</v>
      </c>
      <c r="K87" s="29">
        <f t="shared" ref="K87:K93" si="68">G87</f>
        <v>0</v>
      </c>
      <c r="L87" s="25">
        <f t="shared" ref="L87:L94" si="69">J87*K87</f>
        <v>0</v>
      </c>
      <c r="M87" s="25">
        <f t="shared" ref="M87:M94" si="70">F87-J87+I87</f>
        <v>0</v>
      </c>
      <c r="N87" s="26">
        <f t="shared" ref="N87:N94" si="71">H87-L87</f>
        <v>0</v>
      </c>
    </row>
    <row r="88" spans="1:14" s="13" customFormat="1" ht="18.75" x14ac:dyDescent="0.25">
      <c r="A88" s="91">
        <v>44788</v>
      </c>
      <c r="B88" s="92" t="s">
        <v>181</v>
      </c>
      <c r="C88" s="93">
        <v>44788</v>
      </c>
      <c r="D88" s="94" t="s">
        <v>182</v>
      </c>
      <c r="E88" s="95" t="s">
        <v>28</v>
      </c>
      <c r="F88" s="95">
        <v>6</v>
      </c>
      <c r="G88" s="80">
        <v>2233.3388</v>
      </c>
      <c r="H88" s="26">
        <f>F88*G88</f>
        <v>13400.032800000001</v>
      </c>
      <c r="I88" s="25">
        <v>0</v>
      </c>
      <c r="J88" s="25">
        <v>0</v>
      </c>
      <c r="K88" s="25">
        <v>2233.3388</v>
      </c>
      <c r="L88" s="25">
        <f t="shared" si="69"/>
        <v>0</v>
      </c>
      <c r="M88" s="18">
        <f>F88-J88+I88</f>
        <v>6</v>
      </c>
      <c r="N88" s="26">
        <f>H88-L88</f>
        <v>13400.032800000001</v>
      </c>
    </row>
    <row r="89" spans="1:14" s="13" customFormat="1" ht="18.75" x14ac:dyDescent="0.25">
      <c r="A89" s="21">
        <v>44788</v>
      </c>
      <c r="B89" s="22" t="s">
        <v>178</v>
      </c>
      <c r="C89" s="23">
        <v>44788</v>
      </c>
      <c r="D89" s="17" t="s">
        <v>179</v>
      </c>
      <c r="E89" s="25" t="s">
        <v>21</v>
      </c>
      <c r="F89" s="18">
        <v>121</v>
      </c>
      <c r="G89" s="18">
        <v>41.3</v>
      </c>
      <c r="H89" s="19">
        <f>F89*G89</f>
        <v>4997.2999999999993</v>
      </c>
      <c r="I89" s="18">
        <v>0</v>
      </c>
      <c r="J89" s="25">
        <v>0</v>
      </c>
      <c r="K89" s="25">
        <v>41.3</v>
      </c>
      <c r="L89" s="25">
        <f>J89*K89</f>
        <v>0</v>
      </c>
      <c r="M89" s="25">
        <f>F89-J89+I89</f>
        <v>121</v>
      </c>
      <c r="N89" s="26">
        <f>H89-L89</f>
        <v>4997.2999999999993</v>
      </c>
    </row>
    <row r="90" spans="1:14" s="13" customFormat="1" ht="18.75" x14ac:dyDescent="0.25">
      <c r="A90" s="21">
        <v>44788</v>
      </c>
      <c r="B90" s="22" t="s">
        <v>178</v>
      </c>
      <c r="C90" s="23">
        <v>44788</v>
      </c>
      <c r="D90" s="17" t="s">
        <v>180</v>
      </c>
      <c r="E90" s="25" t="s">
        <v>21</v>
      </c>
      <c r="F90" s="18">
        <v>40</v>
      </c>
      <c r="G90" s="18">
        <v>61.36</v>
      </c>
      <c r="H90" s="19">
        <f>F90*G90</f>
        <v>2454.4</v>
      </c>
      <c r="I90" s="18">
        <v>0</v>
      </c>
      <c r="J90" s="25">
        <v>1</v>
      </c>
      <c r="K90" s="25">
        <v>61.36</v>
      </c>
      <c r="L90" s="25">
        <f>J90*K90</f>
        <v>61.36</v>
      </c>
      <c r="M90" s="25">
        <f>F90-J90+I90</f>
        <v>39</v>
      </c>
      <c r="N90" s="26">
        <f>H90-L90</f>
        <v>2393.04</v>
      </c>
    </row>
    <row r="91" spans="1:14" s="13" customFormat="1" ht="18.75" x14ac:dyDescent="0.25">
      <c r="A91" s="21">
        <v>44788</v>
      </c>
      <c r="B91" s="22" t="s">
        <v>176</v>
      </c>
      <c r="C91" s="23">
        <v>44788</v>
      </c>
      <c r="D91" s="17" t="s">
        <v>177</v>
      </c>
      <c r="E91" s="25" t="s">
        <v>28</v>
      </c>
      <c r="F91" s="18">
        <v>14</v>
      </c>
      <c r="G91" s="18">
        <v>16.52</v>
      </c>
      <c r="H91" s="19">
        <f t="shared" ref="H91" si="72">F91*G91</f>
        <v>231.28</v>
      </c>
      <c r="I91" s="25">
        <v>0</v>
      </c>
      <c r="J91" s="25">
        <v>0</v>
      </c>
      <c r="K91" s="18">
        <f t="shared" ref="K91" si="73">G91</f>
        <v>16.52</v>
      </c>
      <c r="L91" s="25">
        <f>J91*K91</f>
        <v>0</v>
      </c>
      <c r="M91" s="25">
        <f t="shared" ref="M91" si="74">F91-J91+I91</f>
        <v>14</v>
      </c>
      <c r="N91" s="26">
        <f t="shared" ref="N91" si="75">H91-L91</f>
        <v>231.28</v>
      </c>
    </row>
    <row r="92" spans="1:14" s="13" customFormat="1" ht="18.75" x14ac:dyDescent="0.25">
      <c r="A92" s="30">
        <v>44788</v>
      </c>
      <c r="B92" s="31" t="s">
        <v>32</v>
      </c>
      <c r="C92" s="32">
        <v>44788</v>
      </c>
      <c r="D92" s="43" t="s">
        <v>175</v>
      </c>
      <c r="E92" s="27" t="s">
        <v>28</v>
      </c>
      <c r="F92" s="27">
        <v>3</v>
      </c>
      <c r="G92" s="29">
        <v>3567.14</v>
      </c>
      <c r="H92" s="18">
        <f t="shared" si="67"/>
        <v>10701.42</v>
      </c>
      <c r="I92" s="27">
        <v>0</v>
      </c>
      <c r="J92" s="27">
        <v>0</v>
      </c>
      <c r="K92" s="29">
        <f t="shared" si="68"/>
        <v>3567.14</v>
      </c>
      <c r="L92" s="25">
        <f t="shared" si="69"/>
        <v>0</v>
      </c>
      <c r="M92" s="25">
        <f>F92-J92+I92</f>
        <v>3</v>
      </c>
      <c r="N92" s="26">
        <f>H92-L92</f>
        <v>10701.42</v>
      </c>
    </row>
    <row r="93" spans="1:14" s="13" customFormat="1" ht="18.75" x14ac:dyDescent="0.25">
      <c r="A93" s="21">
        <v>44788</v>
      </c>
      <c r="B93" s="22" t="s">
        <v>173</v>
      </c>
      <c r="C93" s="23">
        <v>44788</v>
      </c>
      <c r="D93" s="24" t="s">
        <v>174</v>
      </c>
      <c r="E93" s="25" t="s">
        <v>21</v>
      </c>
      <c r="F93" s="25">
        <v>2</v>
      </c>
      <c r="G93" s="25">
        <v>177.62540000000001</v>
      </c>
      <c r="H93" s="27">
        <f t="shared" si="67"/>
        <v>355.25080000000003</v>
      </c>
      <c r="I93" s="18">
        <v>0</v>
      </c>
      <c r="J93" s="25">
        <v>0</v>
      </c>
      <c r="K93" s="29">
        <f t="shared" si="68"/>
        <v>177.62540000000001</v>
      </c>
      <c r="L93" s="25">
        <f t="shared" si="69"/>
        <v>0</v>
      </c>
      <c r="M93" s="25">
        <f t="shared" si="70"/>
        <v>2</v>
      </c>
      <c r="N93" s="26">
        <f t="shared" si="71"/>
        <v>355.25080000000003</v>
      </c>
    </row>
    <row r="94" spans="1:14" s="13" customFormat="1" ht="18.75" x14ac:dyDescent="0.25">
      <c r="A94" s="21">
        <v>44788</v>
      </c>
      <c r="B94" s="22" t="s">
        <v>171</v>
      </c>
      <c r="C94" s="23">
        <v>44788</v>
      </c>
      <c r="D94" s="24" t="s">
        <v>172</v>
      </c>
      <c r="E94" s="25" t="s">
        <v>21</v>
      </c>
      <c r="F94" s="25">
        <v>122</v>
      </c>
      <c r="G94" s="25">
        <v>20.059999999999999</v>
      </c>
      <c r="H94" s="27">
        <f t="shared" si="67"/>
        <v>2447.3199999999997</v>
      </c>
      <c r="I94" s="18">
        <v>0</v>
      </c>
      <c r="J94" s="25">
        <v>3</v>
      </c>
      <c r="K94" s="29">
        <f>G94</f>
        <v>20.059999999999999</v>
      </c>
      <c r="L94" s="25">
        <f t="shared" si="69"/>
        <v>60.179999999999993</v>
      </c>
      <c r="M94" s="25">
        <f t="shared" si="70"/>
        <v>119</v>
      </c>
      <c r="N94" s="26">
        <f t="shared" si="71"/>
        <v>2387.14</v>
      </c>
    </row>
    <row r="95" spans="1:14" s="13" customFormat="1" ht="18.75" x14ac:dyDescent="0.25">
      <c r="A95" s="21">
        <v>44788</v>
      </c>
      <c r="B95" s="22" t="s">
        <v>167</v>
      </c>
      <c r="C95" s="23">
        <v>44788</v>
      </c>
      <c r="D95" s="24" t="s">
        <v>170</v>
      </c>
      <c r="E95" s="25" t="s">
        <v>169</v>
      </c>
      <c r="F95" s="72">
        <v>3</v>
      </c>
      <c r="G95" s="26">
        <v>527.77859999999998</v>
      </c>
      <c r="H95" s="29">
        <f t="shared" ref="H95" si="76">F95*G95</f>
        <v>1583.3357999999998</v>
      </c>
      <c r="I95" s="18">
        <v>0</v>
      </c>
      <c r="J95" s="34">
        <v>0</v>
      </c>
      <c r="K95" s="29">
        <f t="shared" ref="K95" si="77">G95</f>
        <v>527.77859999999998</v>
      </c>
      <c r="L95" s="25">
        <f t="shared" ref="L95" si="78">J95*K95</f>
        <v>0</v>
      </c>
      <c r="M95" s="25">
        <f t="shared" ref="M95" si="79">F95-J95+I95</f>
        <v>3</v>
      </c>
      <c r="N95" s="26">
        <f t="shared" ref="N95" si="80">H95-L95</f>
        <v>1583.3357999999998</v>
      </c>
    </row>
    <row r="96" spans="1:14" s="13" customFormat="1" ht="18.75" x14ac:dyDescent="0.25">
      <c r="A96" s="37">
        <v>44788</v>
      </c>
      <c r="B96" s="38" t="s">
        <v>167</v>
      </c>
      <c r="C96" s="39">
        <v>44788</v>
      </c>
      <c r="D96" s="70" t="s">
        <v>168</v>
      </c>
      <c r="E96" s="28" t="s">
        <v>169</v>
      </c>
      <c r="F96" s="42">
        <v>120</v>
      </c>
      <c r="G96" s="71">
        <v>619.99559999999997</v>
      </c>
      <c r="H96" s="29">
        <f>F96*G96</f>
        <v>74399.471999999994</v>
      </c>
      <c r="I96" s="18">
        <v>0</v>
      </c>
      <c r="J96" s="34">
        <v>1</v>
      </c>
      <c r="K96" s="29">
        <f t="shared" ref="K96" si="81">G96</f>
        <v>619.99559999999997</v>
      </c>
      <c r="L96" s="25">
        <f t="shared" ref="L96" si="82">J96*K96</f>
        <v>619.99559999999997</v>
      </c>
      <c r="M96" s="25">
        <f>F96-J96+I96</f>
        <v>119</v>
      </c>
      <c r="N96" s="26">
        <f t="shared" ref="N96" si="83">H96-L96</f>
        <v>73779.4764</v>
      </c>
    </row>
    <row r="97" spans="1:16" s="13" customFormat="1" ht="18.75" x14ac:dyDescent="0.25">
      <c r="A97" s="30">
        <v>44788</v>
      </c>
      <c r="B97" s="31" t="s">
        <v>79</v>
      </c>
      <c r="C97" s="32">
        <v>44788</v>
      </c>
      <c r="D97" s="35" t="s">
        <v>163</v>
      </c>
      <c r="E97" s="27" t="str">
        <f>E87</f>
        <v>UNID.</v>
      </c>
      <c r="F97" s="25">
        <v>0</v>
      </c>
      <c r="G97" s="25">
        <v>0</v>
      </c>
      <c r="H97" s="27">
        <f t="shared" ref="H97:H99" si="84">F97*G97</f>
        <v>0</v>
      </c>
      <c r="I97" s="18">
        <v>0</v>
      </c>
      <c r="J97" s="33">
        <v>0</v>
      </c>
      <c r="K97" s="29">
        <f t="shared" ref="K97:K99" si="85">G97</f>
        <v>0</v>
      </c>
      <c r="L97" s="25">
        <f t="shared" ref="L97:L99" si="86">J97*K97</f>
        <v>0</v>
      </c>
      <c r="M97" s="25">
        <f t="shared" ref="M97:M99" si="87">F97-J97+I97</f>
        <v>0</v>
      </c>
      <c r="N97" s="26">
        <f t="shared" ref="N97:N99" si="88">H97-L97</f>
        <v>0</v>
      </c>
    </row>
    <row r="98" spans="1:16" s="13" customFormat="1" ht="18.75" x14ac:dyDescent="0.25">
      <c r="A98" s="30">
        <v>44788</v>
      </c>
      <c r="B98" s="31" t="s">
        <v>26</v>
      </c>
      <c r="C98" s="32">
        <v>44788</v>
      </c>
      <c r="D98" s="35" t="s">
        <v>164</v>
      </c>
      <c r="E98" s="27" t="s">
        <v>28</v>
      </c>
      <c r="F98" s="27">
        <v>18</v>
      </c>
      <c r="G98" s="25">
        <v>122.72</v>
      </c>
      <c r="H98" s="27">
        <f t="shared" si="84"/>
        <v>2208.96</v>
      </c>
      <c r="I98" s="18">
        <v>0</v>
      </c>
      <c r="J98" s="33">
        <v>0</v>
      </c>
      <c r="K98" s="29">
        <f t="shared" si="85"/>
        <v>122.72</v>
      </c>
      <c r="L98" s="25">
        <f t="shared" si="86"/>
        <v>0</v>
      </c>
      <c r="M98" s="25">
        <f t="shared" si="87"/>
        <v>18</v>
      </c>
      <c r="N98" s="26">
        <f t="shared" si="88"/>
        <v>2208.96</v>
      </c>
    </row>
    <row r="99" spans="1:16" s="13" customFormat="1" ht="18.75" x14ac:dyDescent="0.25">
      <c r="A99" s="30">
        <v>44788</v>
      </c>
      <c r="B99" s="31" t="s">
        <v>79</v>
      </c>
      <c r="C99" s="32">
        <v>44788</v>
      </c>
      <c r="D99" s="35" t="s">
        <v>165</v>
      </c>
      <c r="E99" s="27" t="s">
        <v>28</v>
      </c>
      <c r="F99" s="27">
        <v>4</v>
      </c>
      <c r="G99" s="25">
        <v>123.9</v>
      </c>
      <c r="H99" s="27">
        <f t="shared" si="84"/>
        <v>495.6</v>
      </c>
      <c r="I99" s="18">
        <v>0</v>
      </c>
      <c r="J99" s="33">
        <v>0</v>
      </c>
      <c r="K99" s="29">
        <f t="shared" si="85"/>
        <v>123.9</v>
      </c>
      <c r="L99" s="25">
        <f t="shared" si="86"/>
        <v>0</v>
      </c>
      <c r="M99" s="25">
        <f t="shared" si="87"/>
        <v>4</v>
      </c>
      <c r="N99" s="26">
        <f t="shared" si="88"/>
        <v>495.6</v>
      </c>
    </row>
    <row r="100" spans="1:16" s="13" customFormat="1" ht="18.75" x14ac:dyDescent="0.25">
      <c r="A100" s="21">
        <v>44788</v>
      </c>
      <c r="B100" s="22" t="s">
        <v>35</v>
      </c>
      <c r="C100" s="23">
        <v>44788</v>
      </c>
      <c r="D100" s="41" t="s">
        <v>161</v>
      </c>
      <c r="E100" s="25" t="s">
        <v>21</v>
      </c>
      <c r="F100" s="34">
        <v>12</v>
      </c>
      <c r="G100" s="25">
        <v>573.48</v>
      </c>
      <c r="H100" s="27">
        <f t="shared" ref="H100" si="89">F100*G100</f>
        <v>6881.76</v>
      </c>
      <c r="I100" s="18">
        <v>0</v>
      </c>
      <c r="J100" s="34">
        <v>2</v>
      </c>
      <c r="K100" s="29">
        <f>G100</f>
        <v>573.48</v>
      </c>
      <c r="L100" s="25">
        <f t="shared" ref="L100:L101" si="90">J100*K100</f>
        <v>1146.96</v>
      </c>
      <c r="M100" s="25">
        <f t="shared" ref="M100:M101" si="91">F100-J100+I100</f>
        <v>10</v>
      </c>
      <c r="N100" s="26">
        <f>H100-L100</f>
        <v>5734.8</v>
      </c>
    </row>
    <row r="101" spans="1:16" s="13" customFormat="1" ht="18.75" x14ac:dyDescent="0.25">
      <c r="A101" s="21">
        <v>44788</v>
      </c>
      <c r="B101" s="22" t="s">
        <v>35</v>
      </c>
      <c r="C101" s="23">
        <v>44788</v>
      </c>
      <c r="D101" s="41" t="s">
        <v>162</v>
      </c>
      <c r="E101" s="25" t="s">
        <v>21</v>
      </c>
      <c r="F101" s="34">
        <v>15</v>
      </c>
      <c r="G101" s="26">
        <v>1457.3</v>
      </c>
      <c r="H101" s="27">
        <f>F101*G101</f>
        <v>21859.5</v>
      </c>
      <c r="I101" s="18">
        <v>0</v>
      </c>
      <c r="J101" s="34">
        <v>1</v>
      </c>
      <c r="K101" s="29">
        <f t="shared" ref="K101" si="92">G101</f>
        <v>1457.3</v>
      </c>
      <c r="L101" s="25">
        <f t="shared" si="90"/>
        <v>1457.3</v>
      </c>
      <c r="M101" s="25">
        <f t="shared" si="91"/>
        <v>14</v>
      </c>
      <c r="N101" s="26">
        <f t="shared" ref="N101" si="93">H101-L101</f>
        <v>20402.2</v>
      </c>
    </row>
    <row r="102" spans="1:16" s="13" customFormat="1" ht="18.75" x14ac:dyDescent="0.25">
      <c r="A102" s="30">
        <v>44788</v>
      </c>
      <c r="B102" s="22" t="s">
        <v>35</v>
      </c>
      <c r="C102" s="32">
        <v>44788</v>
      </c>
      <c r="D102" s="35" t="s">
        <v>160</v>
      </c>
      <c r="E102" s="33" t="s">
        <v>21</v>
      </c>
      <c r="F102" s="33">
        <v>0</v>
      </c>
      <c r="G102" s="25">
        <v>0</v>
      </c>
      <c r="H102" s="27">
        <f>F102*G102</f>
        <v>0</v>
      </c>
      <c r="I102" s="18">
        <v>0</v>
      </c>
      <c r="J102" s="33">
        <v>0</v>
      </c>
      <c r="K102" s="29">
        <f t="shared" si="66"/>
        <v>0</v>
      </c>
      <c r="L102" s="25">
        <f t="shared" si="56"/>
        <v>0</v>
      </c>
      <c r="M102" s="25">
        <f t="shared" ref="M102" si="94">F102-J102+I102</f>
        <v>0</v>
      </c>
      <c r="N102" s="26">
        <f t="shared" ref="N102" si="95">H102-L102</f>
        <v>0</v>
      </c>
    </row>
    <row r="103" spans="1:16" s="13" customFormat="1" ht="18.75" x14ac:dyDescent="0.25">
      <c r="A103" s="21">
        <v>44788</v>
      </c>
      <c r="B103" s="22" t="s">
        <v>35</v>
      </c>
      <c r="C103" s="32">
        <v>44788</v>
      </c>
      <c r="D103" s="35" t="s">
        <v>158</v>
      </c>
      <c r="E103" s="33" t="s">
        <v>21</v>
      </c>
      <c r="F103" s="33">
        <v>0</v>
      </c>
      <c r="G103" s="26">
        <v>0</v>
      </c>
      <c r="H103" s="27">
        <f t="shared" si="65"/>
        <v>0</v>
      </c>
      <c r="I103" s="18">
        <v>0</v>
      </c>
      <c r="J103" s="33">
        <v>0</v>
      </c>
      <c r="K103" s="29">
        <f t="shared" si="66"/>
        <v>0</v>
      </c>
      <c r="L103" s="25">
        <f t="shared" si="56"/>
        <v>0</v>
      </c>
      <c r="M103" s="25">
        <f t="shared" ref="M103:M104" si="96">F103-J103+I103</f>
        <v>0</v>
      </c>
      <c r="N103" s="26">
        <f t="shared" ref="N103:N104" si="97">H103-L103</f>
        <v>0</v>
      </c>
    </row>
    <row r="104" spans="1:16" s="13" customFormat="1" ht="18.75" x14ac:dyDescent="0.25">
      <c r="A104" s="30">
        <v>44788</v>
      </c>
      <c r="B104" s="22" t="s">
        <v>35</v>
      </c>
      <c r="C104" s="32">
        <v>44788</v>
      </c>
      <c r="D104" s="35" t="s">
        <v>159</v>
      </c>
      <c r="E104" s="33" t="s">
        <v>21</v>
      </c>
      <c r="F104" s="33">
        <v>0</v>
      </c>
      <c r="G104" s="26">
        <v>0</v>
      </c>
      <c r="H104" s="27">
        <f t="shared" si="65"/>
        <v>0</v>
      </c>
      <c r="I104" s="18">
        <v>0</v>
      </c>
      <c r="J104" s="33">
        <v>0</v>
      </c>
      <c r="K104" s="29">
        <f>G104</f>
        <v>0</v>
      </c>
      <c r="L104" s="25">
        <f t="shared" si="56"/>
        <v>0</v>
      </c>
      <c r="M104" s="25">
        <f t="shared" si="96"/>
        <v>0</v>
      </c>
      <c r="N104" s="26">
        <f t="shared" si="97"/>
        <v>0</v>
      </c>
    </row>
    <row r="105" spans="1:16" s="13" customFormat="1" ht="18.75" x14ac:dyDescent="0.25">
      <c r="A105" s="14">
        <v>44760</v>
      </c>
      <c r="B105" s="22" t="s">
        <v>156</v>
      </c>
      <c r="C105" s="16">
        <v>44760</v>
      </c>
      <c r="D105" s="24" t="s">
        <v>157</v>
      </c>
      <c r="E105" s="25" t="s">
        <v>21</v>
      </c>
      <c r="F105" s="25">
        <v>0</v>
      </c>
      <c r="G105" s="25">
        <v>0</v>
      </c>
      <c r="H105" s="25">
        <f t="shared" ref="H105" si="98">F105*G105</f>
        <v>0</v>
      </c>
      <c r="I105" s="25">
        <v>0</v>
      </c>
      <c r="J105" s="25">
        <v>0</v>
      </c>
      <c r="K105" s="18">
        <f t="shared" ref="K105" si="99">G105</f>
        <v>0</v>
      </c>
      <c r="L105" s="18">
        <f t="shared" ref="L105" si="100">J105*K105</f>
        <v>0</v>
      </c>
      <c r="M105" s="18">
        <f t="shared" ref="M105" si="101">I105-J105+F105</f>
        <v>0</v>
      </c>
      <c r="N105" s="26">
        <f>H105+L105-K105*J105</f>
        <v>0</v>
      </c>
    </row>
    <row r="106" spans="1:16" s="13" customFormat="1" ht="18.75" x14ac:dyDescent="0.25">
      <c r="A106" s="30">
        <v>44760</v>
      </c>
      <c r="B106" s="31" t="s">
        <v>64</v>
      </c>
      <c r="C106" s="16">
        <v>44760</v>
      </c>
      <c r="D106" s="53" t="s">
        <v>155</v>
      </c>
      <c r="E106" s="33" t="s">
        <v>21</v>
      </c>
      <c r="F106" s="33">
        <v>35</v>
      </c>
      <c r="G106" s="25">
        <v>65.006200000000007</v>
      </c>
      <c r="H106" s="25">
        <f t="shared" si="65"/>
        <v>2275.2170000000001</v>
      </c>
      <c r="I106" s="33">
        <v>0</v>
      </c>
      <c r="J106" s="33"/>
      <c r="K106" s="18">
        <f t="shared" si="66"/>
        <v>65.006200000000007</v>
      </c>
      <c r="L106" s="18">
        <f t="shared" si="56"/>
        <v>0</v>
      </c>
      <c r="M106" s="18">
        <f t="shared" si="63"/>
        <v>35</v>
      </c>
      <c r="N106" s="26">
        <f>H106-L106</f>
        <v>2275.2170000000001</v>
      </c>
    </row>
    <row r="107" spans="1:16" ht="18.75" x14ac:dyDescent="0.25">
      <c r="A107" s="21">
        <v>44743</v>
      </c>
      <c r="B107" s="22" t="s">
        <v>147</v>
      </c>
      <c r="C107" s="23">
        <v>44743</v>
      </c>
      <c r="D107" s="48" t="s">
        <v>150</v>
      </c>
      <c r="E107" s="25" t="s">
        <v>21</v>
      </c>
      <c r="F107" s="25">
        <v>11</v>
      </c>
      <c r="G107" s="25">
        <v>18.88</v>
      </c>
      <c r="H107" s="25">
        <f t="shared" si="65"/>
        <v>207.67999999999998</v>
      </c>
      <c r="I107" s="33">
        <v>0</v>
      </c>
      <c r="J107" s="33">
        <v>0</v>
      </c>
      <c r="K107" s="51">
        <f t="shared" si="66"/>
        <v>18.88</v>
      </c>
      <c r="L107" s="18">
        <f t="shared" si="56"/>
        <v>0</v>
      </c>
      <c r="M107" s="18">
        <f t="shared" si="63"/>
        <v>11</v>
      </c>
      <c r="N107" s="26">
        <f t="shared" ref="N107:N114" si="102">H107-L107</f>
        <v>207.67999999999998</v>
      </c>
      <c r="O107" s="13"/>
      <c r="P107" s="13"/>
    </row>
    <row r="108" spans="1:16" ht="18.75" x14ac:dyDescent="0.25">
      <c r="A108" s="21" t="s">
        <v>151</v>
      </c>
      <c r="B108" s="22" t="s">
        <v>147</v>
      </c>
      <c r="C108" s="23">
        <v>44743</v>
      </c>
      <c r="D108" s="48" t="s">
        <v>152</v>
      </c>
      <c r="E108" s="25" t="s">
        <v>21</v>
      </c>
      <c r="F108" s="25">
        <v>65</v>
      </c>
      <c r="G108" s="25">
        <v>23.6</v>
      </c>
      <c r="H108" s="25">
        <f t="shared" si="65"/>
        <v>1534</v>
      </c>
      <c r="I108" s="33">
        <v>0</v>
      </c>
      <c r="J108" s="33">
        <v>0</v>
      </c>
      <c r="K108" s="51">
        <f t="shared" si="66"/>
        <v>23.6</v>
      </c>
      <c r="L108" s="18">
        <f>J108*K108</f>
        <v>0</v>
      </c>
      <c r="M108" s="18">
        <f t="shared" si="63"/>
        <v>65</v>
      </c>
      <c r="N108" s="26">
        <f t="shared" si="102"/>
        <v>1534</v>
      </c>
      <c r="O108" s="13"/>
      <c r="P108" s="13"/>
    </row>
    <row r="109" spans="1:16" ht="18.75" x14ac:dyDescent="0.25">
      <c r="A109" s="47">
        <v>44663</v>
      </c>
      <c r="B109" s="31" t="s">
        <v>153</v>
      </c>
      <c r="C109" s="52">
        <v>44663</v>
      </c>
      <c r="D109" s="53" t="s">
        <v>154</v>
      </c>
      <c r="E109" s="33" t="s">
        <v>21</v>
      </c>
      <c r="F109" s="33">
        <v>6</v>
      </c>
      <c r="G109" s="33">
        <v>280.01400000000001</v>
      </c>
      <c r="H109" s="25">
        <f t="shared" si="65"/>
        <v>1680.0840000000001</v>
      </c>
      <c r="I109" s="33">
        <v>0</v>
      </c>
      <c r="J109" s="33">
        <v>0</v>
      </c>
      <c r="K109" s="51">
        <f t="shared" si="66"/>
        <v>280.01400000000001</v>
      </c>
      <c r="L109" s="66">
        <f t="shared" ref="L109:L114" si="103">J109*K109</f>
        <v>0</v>
      </c>
      <c r="M109" s="18">
        <f t="shared" si="63"/>
        <v>6</v>
      </c>
      <c r="N109" s="26">
        <f t="shared" si="102"/>
        <v>1680.0840000000001</v>
      </c>
    </row>
    <row r="110" spans="1:16" ht="18.75" x14ac:dyDescent="0.25">
      <c r="A110" s="30">
        <v>44550</v>
      </c>
      <c r="B110" s="22" t="s">
        <v>35</v>
      </c>
      <c r="C110" s="32">
        <v>44550</v>
      </c>
      <c r="D110" s="43" t="s">
        <v>191</v>
      </c>
      <c r="E110" s="33" t="s">
        <v>21</v>
      </c>
      <c r="F110" s="25">
        <v>0</v>
      </c>
      <c r="G110" s="25">
        <v>0</v>
      </c>
      <c r="H110" s="27">
        <f t="shared" si="65"/>
        <v>0</v>
      </c>
      <c r="I110" s="18">
        <v>0</v>
      </c>
      <c r="J110" s="33">
        <v>0</v>
      </c>
      <c r="K110" s="29">
        <f>G110</f>
        <v>0</v>
      </c>
      <c r="L110" s="25">
        <f t="shared" si="103"/>
        <v>0</v>
      </c>
      <c r="M110" s="25">
        <f t="shared" ref="M110:M111" si="104">F110-J110+I110</f>
        <v>0</v>
      </c>
      <c r="N110" s="26">
        <f t="shared" si="102"/>
        <v>0</v>
      </c>
    </row>
    <row r="111" spans="1:16" ht="18.75" x14ac:dyDescent="0.25">
      <c r="A111" s="30">
        <v>44550</v>
      </c>
      <c r="B111" s="22" t="s">
        <v>35</v>
      </c>
      <c r="C111" s="32">
        <v>44550</v>
      </c>
      <c r="D111" s="43" t="s">
        <v>192</v>
      </c>
      <c r="E111" s="33" t="s">
        <v>21</v>
      </c>
      <c r="F111" s="27">
        <v>0</v>
      </c>
      <c r="G111" s="25">
        <v>0</v>
      </c>
      <c r="H111" s="27">
        <f t="shared" si="65"/>
        <v>0</v>
      </c>
      <c r="I111" s="18">
        <v>0</v>
      </c>
      <c r="J111" s="33">
        <v>0</v>
      </c>
      <c r="K111" s="29">
        <f t="shared" ref="K111" si="105">G111</f>
        <v>0</v>
      </c>
      <c r="L111" s="25">
        <f t="shared" si="103"/>
        <v>0</v>
      </c>
      <c r="M111" s="25">
        <f t="shared" si="104"/>
        <v>0</v>
      </c>
      <c r="N111" s="26">
        <f t="shared" si="102"/>
        <v>0</v>
      </c>
    </row>
    <row r="112" spans="1:16" ht="18.75" x14ac:dyDescent="0.25">
      <c r="A112" s="30">
        <v>44550</v>
      </c>
      <c r="B112" s="22" t="s">
        <v>35</v>
      </c>
      <c r="C112" s="32">
        <v>44550</v>
      </c>
      <c r="D112" s="43" t="s">
        <v>188</v>
      </c>
      <c r="E112" s="33" t="s">
        <v>21</v>
      </c>
      <c r="F112" s="27">
        <v>14</v>
      </c>
      <c r="G112" s="26">
        <v>1163.48</v>
      </c>
      <c r="H112" s="27">
        <f t="shared" si="65"/>
        <v>16288.720000000001</v>
      </c>
      <c r="I112" s="18">
        <v>0</v>
      </c>
      <c r="J112" s="33">
        <v>0</v>
      </c>
      <c r="K112" s="29">
        <f t="shared" si="66"/>
        <v>1163.48</v>
      </c>
      <c r="L112" s="25">
        <f t="shared" si="103"/>
        <v>0</v>
      </c>
      <c r="M112" s="25">
        <f>F112-J112+I112</f>
        <v>14</v>
      </c>
      <c r="N112" s="26">
        <f t="shared" si="102"/>
        <v>16288.720000000001</v>
      </c>
    </row>
    <row r="113" spans="1:14" ht="18.75" x14ac:dyDescent="0.25">
      <c r="A113" s="30">
        <v>44550</v>
      </c>
      <c r="B113" s="22" t="s">
        <v>35</v>
      </c>
      <c r="C113" s="32">
        <v>44550</v>
      </c>
      <c r="D113" s="43" t="s">
        <v>189</v>
      </c>
      <c r="E113" s="33" t="s">
        <v>21</v>
      </c>
      <c r="F113" s="27">
        <v>0</v>
      </c>
      <c r="G113" s="25">
        <v>0</v>
      </c>
      <c r="H113" s="27">
        <f t="shared" si="65"/>
        <v>0</v>
      </c>
      <c r="I113" s="18">
        <v>0</v>
      </c>
      <c r="J113" s="33">
        <v>0</v>
      </c>
      <c r="K113" s="29">
        <f>G113</f>
        <v>0</v>
      </c>
      <c r="L113" s="25">
        <f t="shared" si="103"/>
        <v>0</v>
      </c>
      <c r="M113" s="25">
        <f t="shared" ref="M113:M114" si="106">F113-J113+I113</f>
        <v>0</v>
      </c>
      <c r="N113" s="26">
        <f t="shared" si="102"/>
        <v>0</v>
      </c>
    </row>
    <row r="114" spans="1:14" ht="18.75" x14ac:dyDescent="0.25">
      <c r="A114" s="37">
        <f t="shared" ref="A114" si="107">A113</f>
        <v>44550</v>
      </c>
      <c r="B114" s="38" t="s">
        <v>30</v>
      </c>
      <c r="C114" s="39">
        <f t="shared" ref="C114" si="108">C113</f>
        <v>44550</v>
      </c>
      <c r="D114" s="40" t="s">
        <v>190</v>
      </c>
      <c r="E114" s="28" t="str">
        <f>E113</f>
        <v>UNID.</v>
      </c>
      <c r="F114" s="25">
        <v>0</v>
      </c>
      <c r="G114" s="25">
        <v>0</v>
      </c>
      <c r="H114" s="27">
        <f t="shared" si="65"/>
        <v>0</v>
      </c>
      <c r="I114" s="18">
        <v>0</v>
      </c>
      <c r="J114" s="33">
        <v>0</v>
      </c>
      <c r="K114" s="29">
        <f t="shared" ref="K114" si="109">G114</f>
        <v>0</v>
      </c>
      <c r="L114" s="25">
        <f t="shared" si="103"/>
        <v>0</v>
      </c>
      <c r="M114" s="25">
        <f t="shared" si="106"/>
        <v>0</v>
      </c>
      <c r="N114" s="26">
        <f t="shared" si="102"/>
        <v>0</v>
      </c>
    </row>
    <row r="115" spans="1:14" ht="18.75" x14ac:dyDescent="0.25">
      <c r="A115" s="30">
        <v>44550</v>
      </c>
      <c r="B115" s="31" t="s">
        <v>185</v>
      </c>
      <c r="C115" s="32">
        <v>44550</v>
      </c>
      <c r="D115" s="43" t="s">
        <v>186</v>
      </c>
      <c r="E115" s="33" t="s">
        <v>21</v>
      </c>
      <c r="F115" s="27">
        <v>2</v>
      </c>
      <c r="G115" s="26">
        <v>3177.1381999999999</v>
      </c>
      <c r="H115" s="27">
        <f t="shared" si="65"/>
        <v>6354.2763999999997</v>
      </c>
      <c r="I115" s="18">
        <v>0</v>
      </c>
      <c r="J115" s="33">
        <v>0</v>
      </c>
      <c r="K115" s="29">
        <f t="shared" si="66"/>
        <v>3177.1381999999999</v>
      </c>
      <c r="L115" s="25">
        <f t="shared" ref="L115:L151" si="110">J115*K115</f>
        <v>0</v>
      </c>
      <c r="M115" s="25">
        <f t="shared" ref="M115:M116" si="111">F115-J115+I115</f>
        <v>2</v>
      </c>
      <c r="N115" s="26">
        <f t="shared" ref="N115:N129" si="112">H115-L115</f>
        <v>6354.2763999999997</v>
      </c>
    </row>
    <row r="116" spans="1:14" ht="18.75" x14ac:dyDescent="0.25">
      <c r="A116" s="30">
        <v>44550</v>
      </c>
      <c r="B116" s="31" t="s">
        <v>185</v>
      </c>
      <c r="C116" s="32">
        <v>44550</v>
      </c>
      <c r="D116" s="43" t="s">
        <v>187</v>
      </c>
      <c r="E116" s="33" t="s">
        <v>21</v>
      </c>
      <c r="F116" s="27">
        <v>1</v>
      </c>
      <c r="G116" s="25">
        <v>248.00059999999999</v>
      </c>
      <c r="H116" s="27">
        <f t="shared" si="65"/>
        <v>248.00059999999999</v>
      </c>
      <c r="I116" s="18">
        <v>0</v>
      </c>
      <c r="J116" s="33">
        <v>0</v>
      </c>
      <c r="K116" s="29">
        <f t="shared" si="66"/>
        <v>248.00059999999999</v>
      </c>
      <c r="L116" s="25">
        <f t="shared" si="110"/>
        <v>0</v>
      </c>
      <c r="M116" s="25">
        <f t="shared" si="111"/>
        <v>1</v>
      </c>
      <c r="N116" s="26">
        <f t="shared" si="112"/>
        <v>248.00059999999999</v>
      </c>
    </row>
    <row r="117" spans="1:14" ht="18.75" x14ac:dyDescent="0.3">
      <c r="A117" s="96">
        <v>44550</v>
      </c>
      <c r="B117" s="97" t="s">
        <v>193</v>
      </c>
      <c r="C117" s="100">
        <v>44550</v>
      </c>
      <c r="D117" s="85" t="s">
        <v>194</v>
      </c>
      <c r="E117" s="25" t="s">
        <v>21</v>
      </c>
      <c r="F117" s="25">
        <v>0</v>
      </c>
      <c r="G117" s="26">
        <v>0</v>
      </c>
      <c r="H117" s="29">
        <f t="shared" si="65"/>
        <v>0</v>
      </c>
      <c r="I117" s="33">
        <v>0</v>
      </c>
      <c r="J117" s="33">
        <v>0</v>
      </c>
      <c r="K117" s="29">
        <f>G117</f>
        <v>0</v>
      </c>
      <c r="L117" s="25">
        <f t="shared" si="110"/>
        <v>0</v>
      </c>
      <c r="M117" s="68">
        <f t="shared" ref="M117:M120" si="113">I117-J117</f>
        <v>0</v>
      </c>
      <c r="N117" s="26">
        <f t="shared" si="112"/>
        <v>0</v>
      </c>
    </row>
    <row r="118" spans="1:14" ht="18.75" x14ac:dyDescent="0.3">
      <c r="A118" s="96">
        <v>44550</v>
      </c>
      <c r="B118" s="97" t="s">
        <v>193</v>
      </c>
      <c r="C118" s="100">
        <v>44550</v>
      </c>
      <c r="D118" s="85" t="s">
        <v>195</v>
      </c>
      <c r="E118" s="25" t="s">
        <v>21</v>
      </c>
      <c r="F118" s="68">
        <v>0</v>
      </c>
      <c r="G118" s="26">
        <v>0</v>
      </c>
      <c r="H118" s="29">
        <f t="shared" si="65"/>
        <v>0</v>
      </c>
      <c r="I118" s="69">
        <v>0</v>
      </c>
      <c r="J118" s="33">
        <v>0</v>
      </c>
      <c r="K118" s="29">
        <f>G118</f>
        <v>0</v>
      </c>
      <c r="L118" s="25">
        <f t="shared" si="110"/>
        <v>0</v>
      </c>
      <c r="M118" s="68">
        <f t="shared" si="113"/>
        <v>0</v>
      </c>
      <c r="N118" s="26">
        <f t="shared" si="112"/>
        <v>0</v>
      </c>
    </row>
    <row r="119" spans="1:14" ht="18.75" x14ac:dyDescent="0.3">
      <c r="A119" s="96">
        <v>44550</v>
      </c>
      <c r="B119" s="97" t="s">
        <v>196</v>
      </c>
      <c r="C119" s="100">
        <v>44550</v>
      </c>
      <c r="D119" s="85" t="s">
        <v>197</v>
      </c>
      <c r="E119" s="25" t="s">
        <v>21</v>
      </c>
      <c r="F119" s="68">
        <v>0</v>
      </c>
      <c r="G119" s="26">
        <v>0</v>
      </c>
      <c r="H119" s="29">
        <f t="shared" si="65"/>
        <v>0</v>
      </c>
      <c r="I119" s="69">
        <v>0</v>
      </c>
      <c r="J119" s="33">
        <v>0</v>
      </c>
      <c r="K119" s="29">
        <f>G119</f>
        <v>0</v>
      </c>
      <c r="L119" s="25">
        <f t="shared" si="110"/>
        <v>0</v>
      </c>
      <c r="M119" s="68">
        <f t="shared" si="113"/>
        <v>0</v>
      </c>
      <c r="N119" s="26">
        <f t="shared" si="112"/>
        <v>0</v>
      </c>
    </row>
    <row r="120" spans="1:14" ht="18.75" x14ac:dyDescent="0.3">
      <c r="A120" s="96">
        <v>44550</v>
      </c>
      <c r="B120" s="97" t="s">
        <v>198</v>
      </c>
      <c r="C120" s="100">
        <v>44550</v>
      </c>
      <c r="D120" s="85" t="s">
        <v>199</v>
      </c>
      <c r="E120" s="25" t="s">
        <v>21</v>
      </c>
      <c r="F120" s="68">
        <v>0</v>
      </c>
      <c r="G120" s="26">
        <v>0</v>
      </c>
      <c r="H120" s="29">
        <f t="shared" si="65"/>
        <v>0</v>
      </c>
      <c r="I120" s="69">
        <v>0</v>
      </c>
      <c r="J120" s="33">
        <v>0</v>
      </c>
      <c r="K120" s="29">
        <f>G120</f>
        <v>0</v>
      </c>
      <c r="L120" s="25">
        <f t="shared" si="110"/>
        <v>0</v>
      </c>
      <c r="M120" s="68">
        <f t="shared" si="113"/>
        <v>0</v>
      </c>
      <c r="N120" s="26">
        <f t="shared" si="112"/>
        <v>0</v>
      </c>
    </row>
    <row r="121" spans="1:14" ht="18.75" x14ac:dyDescent="0.3">
      <c r="A121" s="21">
        <v>44550</v>
      </c>
      <c r="B121" s="22" t="s">
        <v>128</v>
      </c>
      <c r="C121" s="81">
        <v>44550</v>
      </c>
      <c r="D121" s="102" t="s">
        <v>200</v>
      </c>
      <c r="E121" s="25" t="s">
        <v>21</v>
      </c>
      <c r="F121" s="25">
        <v>4</v>
      </c>
      <c r="G121" s="26">
        <v>6805.0010000000002</v>
      </c>
      <c r="H121" s="29">
        <f>F121*G121</f>
        <v>27220.004000000001</v>
      </c>
      <c r="I121" s="33">
        <v>0</v>
      </c>
      <c r="J121" s="33">
        <v>0</v>
      </c>
      <c r="K121" s="29">
        <f t="shared" ref="K121:K138" si="114">G121</f>
        <v>6805.0010000000002</v>
      </c>
      <c r="L121" s="25">
        <f t="shared" si="110"/>
        <v>0</v>
      </c>
      <c r="M121" s="33">
        <f>F121-J121+I121</f>
        <v>4</v>
      </c>
      <c r="N121" s="26">
        <f t="shared" si="112"/>
        <v>27220.004000000001</v>
      </c>
    </row>
    <row r="122" spans="1:14" ht="18.75" x14ac:dyDescent="0.3">
      <c r="A122" s="21">
        <v>44550</v>
      </c>
      <c r="B122" s="22" t="s">
        <v>128</v>
      </c>
      <c r="C122" s="81">
        <v>44550</v>
      </c>
      <c r="D122" s="85" t="s">
        <v>201</v>
      </c>
      <c r="E122" s="25" t="s">
        <v>21</v>
      </c>
      <c r="F122" s="25">
        <v>2</v>
      </c>
      <c r="G122" s="26">
        <v>5832.8580000000002</v>
      </c>
      <c r="H122" s="29">
        <f>F122*G122</f>
        <v>11665.716</v>
      </c>
      <c r="I122" s="33">
        <v>0</v>
      </c>
      <c r="J122" s="33">
        <v>0</v>
      </c>
      <c r="K122" s="29">
        <f t="shared" si="114"/>
        <v>5832.8580000000002</v>
      </c>
      <c r="L122" s="25">
        <f t="shared" si="110"/>
        <v>0</v>
      </c>
      <c r="M122" s="33">
        <f>F122-J122+I122</f>
        <v>2</v>
      </c>
      <c r="N122" s="26">
        <f t="shared" si="112"/>
        <v>11665.716</v>
      </c>
    </row>
    <row r="123" spans="1:14" ht="18.75" x14ac:dyDescent="0.3">
      <c r="A123" s="21">
        <v>44550</v>
      </c>
      <c r="B123" s="22" t="s">
        <v>128</v>
      </c>
      <c r="C123" s="81">
        <v>44550</v>
      </c>
      <c r="D123" s="85" t="s">
        <v>202</v>
      </c>
      <c r="E123" s="25" t="s">
        <v>21</v>
      </c>
      <c r="F123" s="25">
        <v>3</v>
      </c>
      <c r="G123" s="26">
        <v>5832.8566000000001</v>
      </c>
      <c r="H123" s="29">
        <f t="shared" ref="H123:H136" si="115">F123*G123</f>
        <v>17498.569800000001</v>
      </c>
      <c r="I123" s="33">
        <v>0</v>
      </c>
      <c r="J123" s="33">
        <v>0</v>
      </c>
      <c r="K123" s="29">
        <f t="shared" si="114"/>
        <v>5832.8566000000001</v>
      </c>
      <c r="L123" s="25">
        <f t="shared" si="110"/>
        <v>0</v>
      </c>
      <c r="M123" s="33">
        <f>F123-J123+I123</f>
        <v>3</v>
      </c>
      <c r="N123" s="26">
        <f>H123-L23</f>
        <v>17267.289800000002</v>
      </c>
    </row>
    <row r="124" spans="1:14" ht="18.75" x14ac:dyDescent="0.25">
      <c r="A124" s="21">
        <v>44550</v>
      </c>
      <c r="B124" s="22" t="s">
        <v>128</v>
      </c>
      <c r="C124" s="81">
        <v>44550</v>
      </c>
      <c r="D124" s="103" t="s">
        <v>203</v>
      </c>
      <c r="E124" s="25" t="s">
        <v>21</v>
      </c>
      <c r="F124" s="25">
        <v>3</v>
      </c>
      <c r="G124" s="26">
        <v>4585.598</v>
      </c>
      <c r="H124" s="29">
        <f t="shared" si="115"/>
        <v>13756.794</v>
      </c>
      <c r="I124" s="33">
        <v>0</v>
      </c>
      <c r="J124" s="33">
        <v>0</v>
      </c>
      <c r="K124" s="29">
        <f t="shared" si="114"/>
        <v>4585.598</v>
      </c>
      <c r="L124" s="25">
        <f t="shared" si="110"/>
        <v>0</v>
      </c>
      <c r="M124" s="33">
        <f>F124-J124+I124</f>
        <v>3</v>
      </c>
      <c r="N124" s="26">
        <f>H124-L124</f>
        <v>13756.794</v>
      </c>
    </row>
    <row r="125" spans="1:14" s="13" customFormat="1" ht="18.75" x14ac:dyDescent="0.3">
      <c r="A125" s="21">
        <v>44550</v>
      </c>
      <c r="B125" s="31" t="s">
        <v>130</v>
      </c>
      <c r="C125" s="81">
        <v>44550</v>
      </c>
      <c r="D125" s="82" t="s">
        <v>204</v>
      </c>
      <c r="E125" s="33" t="str">
        <f>E124</f>
        <v>UNID.</v>
      </c>
      <c r="F125" s="33">
        <v>0</v>
      </c>
      <c r="G125" s="33">
        <v>0</v>
      </c>
      <c r="H125" s="29">
        <f t="shared" si="115"/>
        <v>0</v>
      </c>
      <c r="I125" s="33">
        <v>2</v>
      </c>
      <c r="J125" s="33">
        <v>0</v>
      </c>
      <c r="K125" s="29">
        <v>4025</v>
      </c>
      <c r="L125" s="25">
        <f>K125*I125</f>
        <v>8050</v>
      </c>
      <c r="M125" s="33">
        <f t="shared" ref="M125:M131" si="116">F125-J125+I125</f>
        <v>2</v>
      </c>
      <c r="N125" s="26">
        <f>L125-K125*J125</f>
        <v>8050</v>
      </c>
    </row>
    <row r="126" spans="1:14" s="13" customFormat="1" ht="18.75" customHeight="1" x14ac:dyDescent="0.3">
      <c r="A126" s="21">
        <v>44550</v>
      </c>
      <c r="B126" s="31" t="s">
        <v>130</v>
      </c>
      <c r="C126" s="81">
        <v>44550</v>
      </c>
      <c r="D126" s="82" t="s">
        <v>205</v>
      </c>
      <c r="E126" s="33" t="str">
        <f>E125</f>
        <v>UNID.</v>
      </c>
      <c r="F126" s="33">
        <v>0</v>
      </c>
      <c r="G126" s="33">
        <v>0</v>
      </c>
      <c r="H126" s="29">
        <f t="shared" si="115"/>
        <v>0</v>
      </c>
      <c r="I126" s="33">
        <v>2</v>
      </c>
      <c r="J126" s="33">
        <v>0</v>
      </c>
      <c r="K126" s="29">
        <v>3795</v>
      </c>
      <c r="L126" s="25">
        <f t="shared" ref="L126:L128" si="117">K126*I126</f>
        <v>7590</v>
      </c>
      <c r="M126" s="33">
        <f t="shared" si="116"/>
        <v>2</v>
      </c>
      <c r="N126" s="26">
        <f t="shared" ref="N126:N128" si="118">L126-K126*J126</f>
        <v>7590</v>
      </c>
    </row>
    <row r="127" spans="1:14" s="13" customFormat="1" ht="17.25" customHeight="1" x14ac:dyDescent="0.3">
      <c r="A127" s="21">
        <v>44550</v>
      </c>
      <c r="B127" s="31" t="s">
        <v>206</v>
      </c>
      <c r="C127" s="81">
        <v>44550</v>
      </c>
      <c r="D127" s="82" t="s">
        <v>384</v>
      </c>
      <c r="E127" s="33" t="s">
        <v>21</v>
      </c>
      <c r="F127" s="33">
        <v>0</v>
      </c>
      <c r="G127" s="33">
        <v>0</v>
      </c>
      <c r="H127" s="29">
        <f t="shared" si="115"/>
        <v>0</v>
      </c>
      <c r="I127" s="33">
        <v>2</v>
      </c>
      <c r="J127" s="60">
        <v>0</v>
      </c>
      <c r="K127" s="29">
        <v>3795</v>
      </c>
      <c r="L127" s="25">
        <f t="shared" si="117"/>
        <v>7590</v>
      </c>
      <c r="M127" s="33">
        <f t="shared" si="116"/>
        <v>2</v>
      </c>
      <c r="N127" s="26">
        <f t="shared" si="118"/>
        <v>7590</v>
      </c>
    </row>
    <row r="128" spans="1:14" s="13" customFormat="1" ht="18.75" x14ac:dyDescent="0.3">
      <c r="A128" s="21">
        <v>44550</v>
      </c>
      <c r="B128" s="31" t="s">
        <v>130</v>
      </c>
      <c r="C128" s="81">
        <v>44550</v>
      </c>
      <c r="D128" s="82" t="s">
        <v>207</v>
      </c>
      <c r="E128" s="33" t="str">
        <f>E126</f>
        <v>UNID.</v>
      </c>
      <c r="F128" s="33">
        <v>0</v>
      </c>
      <c r="G128" s="33">
        <v>0</v>
      </c>
      <c r="H128" s="29">
        <f t="shared" si="115"/>
        <v>0</v>
      </c>
      <c r="I128" s="33">
        <v>1</v>
      </c>
      <c r="J128" s="33">
        <v>0</v>
      </c>
      <c r="K128" s="29">
        <v>3795</v>
      </c>
      <c r="L128" s="25">
        <v>3795</v>
      </c>
      <c r="M128" s="33">
        <f t="shared" si="116"/>
        <v>1</v>
      </c>
      <c r="N128" s="26">
        <f t="shared" si="118"/>
        <v>3795</v>
      </c>
    </row>
    <row r="129" spans="1:14" ht="18.75" x14ac:dyDescent="0.3">
      <c r="A129" s="21">
        <v>44550</v>
      </c>
      <c r="B129" s="31" t="s">
        <v>130</v>
      </c>
      <c r="C129" s="81">
        <v>44550</v>
      </c>
      <c r="D129" s="82" t="s">
        <v>208</v>
      </c>
      <c r="E129" s="33" t="str">
        <f>E128</f>
        <v>UNID.</v>
      </c>
      <c r="F129" s="33">
        <v>3</v>
      </c>
      <c r="G129" s="36">
        <v>4069.8553999999999</v>
      </c>
      <c r="H129" s="29">
        <f>F129*G129</f>
        <v>12209.566199999999</v>
      </c>
      <c r="I129" s="33">
        <v>0</v>
      </c>
      <c r="J129" s="33">
        <v>0</v>
      </c>
      <c r="K129" s="29">
        <f t="shared" si="114"/>
        <v>4069.8553999999999</v>
      </c>
      <c r="L129" s="25">
        <f t="shared" si="110"/>
        <v>0</v>
      </c>
      <c r="M129" s="33">
        <f t="shared" si="116"/>
        <v>3</v>
      </c>
      <c r="N129" s="26">
        <f t="shared" si="112"/>
        <v>12209.566199999999</v>
      </c>
    </row>
    <row r="130" spans="1:14" ht="18.75" x14ac:dyDescent="0.3">
      <c r="A130" s="21">
        <v>44550</v>
      </c>
      <c r="B130" s="31" t="s">
        <v>130</v>
      </c>
      <c r="C130" s="81">
        <v>44550</v>
      </c>
      <c r="D130" s="82" t="s">
        <v>209</v>
      </c>
      <c r="E130" s="33" t="str">
        <f>E129</f>
        <v>UNID.</v>
      </c>
      <c r="F130" s="33">
        <v>3</v>
      </c>
      <c r="G130" s="36">
        <v>4049.6419999999998</v>
      </c>
      <c r="H130" s="29">
        <f>F130*G130</f>
        <v>12148.925999999999</v>
      </c>
      <c r="I130" s="33">
        <v>0</v>
      </c>
      <c r="J130" s="33">
        <v>0</v>
      </c>
      <c r="K130" s="29">
        <f t="shared" si="114"/>
        <v>4049.6419999999998</v>
      </c>
      <c r="L130" s="25">
        <f t="shared" si="110"/>
        <v>0</v>
      </c>
      <c r="M130" s="33">
        <f t="shared" si="116"/>
        <v>3</v>
      </c>
      <c r="N130" s="26">
        <f>H130-L130</f>
        <v>12148.925999999999</v>
      </c>
    </row>
    <row r="131" spans="1:14" ht="18.75" x14ac:dyDescent="0.3">
      <c r="A131" s="21">
        <v>44550</v>
      </c>
      <c r="B131" s="31" t="s">
        <v>130</v>
      </c>
      <c r="C131" s="81">
        <v>44550</v>
      </c>
      <c r="D131" s="82" t="s">
        <v>210</v>
      </c>
      <c r="E131" s="33" t="s">
        <v>21</v>
      </c>
      <c r="F131" s="33">
        <v>3</v>
      </c>
      <c r="G131" s="36">
        <v>3925.8364000000001</v>
      </c>
      <c r="H131" s="29">
        <f t="shared" si="115"/>
        <v>11777.5092</v>
      </c>
      <c r="I131" s="33">
        <v>0</v>
      </c>
      <c r="J131" s="33">
        <v>0</v>
      </c>
      <c r="K131" s="29">
        <f t="shared" si="114"/>
        <v>3925.8364000000001</v>
      </c>
      <c r="L131" s="25">
        <f t="shared" si="110"/>
        <v>0</v>
      </c>
      <c r="M131" s="33">
        <f t="shared" si="116"/>
        <v>3</v>
      </c>
      <c r="N131" s="26">
        <f>H131-L131</f>
        <v>11777.5092</v>
      </c>
    </row>
    <row r="132" spans="1:14" ht="18.75" x14ac:dyDescent="0.3">
      <c r="A132" s="21">
        <v>44550</v>
      </c>
      <c r="B132" s="31" t="s">
        <v>130</v>
      </c>
      <c r="C132" s="81">
        <v>44550</v>
      </c>
      <c r="D132" s="82" t="s">
        <v>211</v>
      </c>
      <c r="E132" s="33" t="str">
        <f>E130</f>
        <v>UNID.</v>
      </c>
      <c r="F132" s="33">
        <v>3</v>
      </c>
      <c r="G132" s="36">
        <v>4049.6419999999998</v>
      </c>
      <c r="H132" s="29">
        <f t="shared" si="115"/>
        <v>12148.925999999999</v>
      </c>
      <c r="I132" s="33">
        <v>0</v>
      </c>
      <c r="J132" s="33">
        <v>0</v>
      </c>
      <c r="K132" s="29">
        <f t="shared" si="114"/>
        <v>4049.6419999999998</v>
      </c>
      <c r="L132" s="25">
        <f t="shared" si="110"/>
        <v>0</v>
      </c>
      <c r="M132" s="33">
        <f>F132-J132+I132</f>
        <v>3</v>
      </c>
      <c r="N132" s="26">
        <f>H132-L132</f>
        <v>12148.925999999999</v>
      </c>
    </row>
    <row r="133" spans="1:14" ht="18.75" x14ac:dyDescent="0.3">
      <c r="A133" s="21">
        <v>44550</v>
      </c>
      <c r="B133" s="31" t="s">
        <v>130</v>
      </c>
      <c r="C133" s="81">
        <v>44550</v>
      </c>
      <c r="D133" s="82" t="s">
        <v>213</v>
      </c>
      <c r="E133" s="33" t="s">
        <v>21</v>
      </c>
      <c r="F133" s="33">
        <v>0</v>
      </c>
      <c r="G133" s="33">
        <v>0</v>
      </c>
      <c r="H133" s="29">
        <f t="shared" si="115"/>
        <v>0</v>
      </c>
      <c r="I133" s="33">
        <v>0</v>
      </c>
      <c r="J133" s="33">
        <v>0</v>
      </c>
      <c r="K133" s="29">
        <f t="shared" si="114"/>
        <v>0</v>
      </c>
      <c r="L133" s="25">
        <f t="shared" si="110"/>
        <v>0</v>
      </c>
      <c r="M133" s="33">
        <f>I133+F133-J133</f>
        <v>0</v>
      </c>
      <c r="N133" s="26">
        <f t="shared" ref="N133:N138" si="119">H133-L133</f>
        <v>0</v>
      </c>
    </row>
    <row r="134" spans="1:14" ht="18.75" x14ac:dyDescent="0.3">
      <c r="A134" s="21">
        <v>44550</v>
      </c>
      <c r="B134" s="31" t="s">
        <v>130</v>
      </c>
      <c r="C134" s="81">
        <v>44550</v>
      </c>
      <c r="D134" s="102" t="s">
        <v>214</v>
      </c>
      <c r="E134" s="25" t="s">
        <v>21</v>
      </c>
      <c r="F134" s="25">
        <v>2</v>
      </c>
      <c r="G134" s="26">
        <v>5055.3206</v>
      </c>
      <c r="H134" s="29">
        <f t="shared" si="115"/>
        <v>10110.6412</v>
      </c>
      <c r="I134" s="33">
        <v>0</v>
      </c>
      <c r="J134" s="33">
        <v>0</v>
      </c>
      <c r="K134" s="29">
        <f t="shared" si="114"/>
        <v>5055.3206</v>
      </c>
      <c r="L134" s="25">
        <f t="shared" si="110"/>
        <v>0</v>
      </c>
      <c r="M134" s="33">
        <f t="shared" ref="M134:M139" si="120">I134+F134-J134</f>
        <v>2</v>
      </c>
      <c r="N134" s="26">
        <f t="shared" si="119"/>
        <v>10110.6412</v>
      </c>
    </row>
    <row r="135" spans="1:14" ht="18.75" x14ac:dyDescent="0.3">
      <c r="A135" s="21">
        <v>44550</v>
      </c>
      <c r="B135" s="31" t="s">
        <v>130</v>
      </c>
      <c r="C135" s="81">
        <v>44550</v>
      </c>
      <c r="D135" s="82" t="s">
        <v>215</v>
      </c>
      <c r="E135" s="33" t="s">
        <v>21</v>
      </c>
      <c r="F135" s="33">
        <v>0</v>
      </c>
      <c r="G135" s="33">
        <v>0</v>
      </c>
      <c r="H135" s="29">
        <f t="shared" si="115"/>
        <v>0</v>
      </c>
      <c r="I135" s="33">
        <v>0</v>
      </c>
      <c r="J135" s="33">
        <v>0</v>
      </c>
      <c r="K135" s="29">
        <f t="shared" si="114"/>
        <v>0</v>
      </c>
      <c r="L135" s="25">
        <f t="shared" si="110"/>
        <v>0</v>
      </c>
      <c r="M135" s="33">
        <f t="shared" si="120"/>
        <v>0</v>
      </c>
      <c r="N135" s="26">
        <f t="shared" si="119"/>
        <v>0</v>
      </c>
    </row>
    <row r="136" spans="1:14" ht="18.75" x14ac:dyDescent="0.3">
      <c r="A136" s="21">
        <v>44550</v>
      </c>
      <c r="B136" s="31" t="s">
        <v>130</v>
      </c>
      <c r="C136" s="81">
        <v>44550</v>
      </c>
      <c r="D136" s="82" t="s">
        <v>216</v>
      </c>
      <c r="E136" s="33" t="s">
        <v>107</v>
      </c>
      <c r="F136" s="33">
        <v>0</v>
      </c>
      <c r="G136" s="33">
        <v>0</v>
      </c>
      <c r="H136" s="29">
        <f t="shared" si="115"/>
        <v>0</v>
      </c>
      <c r="I136" s="33">
        <v>0</v>
      </c>
      <c r="J136" s="33">
        <v>0</v>
      </c>
      <c r="K136" s="29">
        <f t="shared" si="114"/>
        <v>0</v>
      </c>
      <c r="L136" s="25">
        <f t="shared" si="110"/>
        <v>0</v>
      </c>
      <c r="M136" s="33">
        <f t="shared" si="120"/>
        <v>0</v>
      </c>
      <c r="N136" s="26">
        <f t="shared" si="119"/>
        <v>0</v>
      </c>
    </row>
    <row r="137" spans="1:14" ht="18.75" x14ac:dyDescent="0.3">
      <c r="A137" s="21">
        <v>44550</v>
      </c>
      <c r="B137" s="31" t="s">
        <v>130</v>
      </c>
      <c r="C137" s="23">
        <v>44550</v>
      </c>
      <c r="D137" s="101" t="s">
        <v>217</v>
      </c>
      <c r="E137" s="25" t="s">
        <v>21</v>
      </c>
      <c r="F137" s="33">
        <v>0</v>
      </c>
      <c r="G137" s="25">
        <v>0</v>
      </c>
      <c r="H137" s="29">
        <f>F138*G137</f>
        <v>0</v>
      </c>
      <c r="I137" s="33">
        <v>0</v>
      </c>
      <c r="J137" s="33">
        <v>0</v>
      </c>
      <c r="K137" s="29">
        <f t="shared" si="114"/>
        <v>0</v>
      </c>
      <c r="L137" s="25">
        <f t="shared" si="110"/>
        <v>0</v>
      </c>
      <c r="M137" s="33">
        <f t="shared" si="120"/>
        <v>0</v>
      </c>
      <c r="N137" s="26">
        <f t="shared" si="119"/>
        <v>0</v>
      </c>
    </row>
    <row r="138" spans="1:14" ht="18.75" x14ac:dyDescent="0.3">
      <c r="A138" s="21">
        <v>44550</v>
      </c>
      <c r="B138" s="31" t="s">
        <v>130</v>
      </c>
      <c r="C138" s="23">
        <v>44550</v>
      </c>
      <c r="D138" s="101" t="s">
        <v>218</v>
      </c>
      <c r="E138" s="25" t="s">
        <v>21</v>
      </c>
      <c r="F138" s="33">
        <v>0</v>
      </c>
      <c r="G138" s="25">
        <v>0</v>
      </c>
      <c r="H138" s="29">
        <f>F139*G138</f>
        <v>0</v>
      </c>
      <c r="I138" s="33">
        <v>0</v>
      </c>
      <c r="J138" s="33">
        <v>0</v>
      </c>
      <c r="K138" s="29">
        <f t="shared" si="114"/>
        <v>0</v>
      </c>
      <c r="L138" s="25">
        <f t="shared" si="110"/>
        <v>0</v>
      </c>
      <c r="M138" s="33">
        <f t="shared" si="120"/>
        <v>0</v>
      </c>
      <c r="N138" s="26">
        <f t="shared" si="119"/>
        <v>0</v>
      </c>
    </row>
    <row r="139" spans="1:14" ht="18.75" x14ac:dyDescent="0.3">
      <c r="A139" s="21">
        <v>44550</v>
      </c>
      <c r="B139" s="31" t="s">
        <v>130</v>
      </c>
      <c r="C139" s="23">
        <v>44550</v>
      </c>
      <c r="D139" s="101" t="s">
        <v>219</v>
      </c>
      <c r="E139" s="25" t="s">
        <v>21</v>
      </c>
      <c r="F139" s="33">
        <v>0</v>
      </c>
      <c r="G139" s="25">
        <v>0</v>
      </c>
      <c r="H139" s="29">
        <v>0</v>
      </c>
      <c r="I139" s="33">
        <v>0</v>
      </c>
      <c r="J139" s="33">
        <v>0</v>
      </c>
      <c r="K139" s="29">
        <f>G139</f>
        <v>0</v>
      </c>
      <c r="L139" s="25">
        <f t="shared" si="110"/>
        <v>0</v>
      </c>
      <c r="M139" s="33">
        <f t="shared" si="120"/>
        <v>0</v>
      </c>
      <c r="N139" s="26">
        <f>H139-L139</f>
        <v>0</v>
      </c>
    </row>
    <row r="140" spans="1:14" ht="18.75" x14ac:dyDescent="0.3">
      <c r="A140" s="21">
        <v>44550</v>
      </c>
      <c r="B140" s="31" t="s">
        <v>130</v>
      </c>
      <c r="C140" s="23">
        <v>44550</v>
      </c>
      <c r="D140" s="101" t="s">
        <v>220</v>
      </c>
      <c r="E140" s="25" t="s">
        <v>21</v>
      </c>
      <c r="F140" s="33">
        <v>0</v>
      </c>
      <c r="G140" s="25">
        <v>0</v>
      </c>
      <c r="H140" s="29">
        <f>F140*G140</f>
        <v>0</v>
      </c>
      <c r="I140" s="33">
        <v>0</v>
      </c>
      <c r="J140" s="33">
        <v>0</v>
      </c>
      <c r="K140" s="29">
        <f>G140</f>
        <v>0</v>
      </c>
      <c r="L140" s="25">
        <f t="shared" si="110"/>
        <v>0</v>
      </c>
      <c r="M140" s="33">
        <f>I140+F140-J140</f>
        <v>0</v>
      </c>
      <c r="N140" s="26">
        <f t="shared" ref="N140:N143" si="121">H140-L140</f>
        <v>0</v>
      </c>
    </row>
    <row r="141" spans="1:14" ht="18.75" x14ac:dyDescent="0.3">
      <c r="A141" s="21">
        <v>44550</v>
      </c>
      <c r="B141" s="31" t="s">
        <v>130</v>
      </c>
      <c r="C141" s="23">
        <v>44550</v>
      </c>
      <c r="D141" s="101" t="s">
        <v>221</v>
      </c>
      <c r="E141" s="25" t="s">
        <v>21</v>
      </c>
      <c r="F141" s="33">
        <v>3</v>
      </c>
      <c r="G141" s="26">
        <v>4069.855</v>
      </c>
      <c r="H141" s="29">
        <f>F141*G141</f>
        <v>12209.565000000001</v>
      </c>
      <c r="I141" s="33">
        <v>0</v>
      </c>
      <c r="J141" s="33">
        <v>0</v>
      </c>
      <c r="K141" s="29">
        <f t="shared" ref="K141:K146" si="122">G141</f>
        <v>4069.855</v>
      </c>
      <c r="L141" s="25">
        <f t="shared" si="110"/>
        <v>0</v>
      </c>
      <c r="M141" s="33">
        <f>I141+F141-J141</f>
        <v>3</v>
      </c>
      <c r="N141" s="26">
        <f t="shared" si="121"/>
        <v>12209.565000000001</v>
      </c>
    </row>
    <row r="142" spans="1:14" ht="18.75" x14ac:dyDescent="0.3">
      <c r="A142" s="21">
        <v>44550</v>
      </c>
      <c r="B142" s="31" t="s">
        <v>130</v>
      </c>
      <c r="C142" s="23">
        <v>44550</v>
      </c>
      <c r="D142" s="101" t="s">
        <v>222</v>
      </c>
      <c r="E142" s="25" t="s">
        <v>21</v>
      </c>
      <c r="F142" s="33">
        <v>0</v>
      </c>
      <c r="G142" s="26">
        <v>0</v>
      </c>
      <c r="H142" s="29">
        <f>F142*G142</f>
        <v>0</v>
      </c>
      <c r="I142" s="33">
        <v>0</v>
      </c>
      <c r="J142" s="33">
        <v>0</v>
      </c>
      <c r="K142" s="29">
        <f t="shared" si="122"/>
        <v>0</v>
      </c>
      <c r="L142" s="25">
        <f t="shared" si="110"/>
        <v>0</v>
      </c>
      <c r="M142" s="33">
        <f>I142+F142-J142</f>
        <v>0</v>
      </c>
      <c r="N142" s="26">
        <f t="shared" si="121"/>
        <v>0</v>
      </c>
    </row>
    <row r="143" spans="1:14" ht="18.75" x14ac:dyDescent="0.3">
      <c r="A143" s="37">
        <v>44550</v>
      </c>
      <c r="B143" s="38" t="s">
        <v>130</v>
      </c>
      <c r="C143" s="39">
        <v>44550</v>
      </c>
      <c r="D143" s="104" t="s">
        <v>223</v>
      </c>
      <c r="E143" s="28" t="s">
        <v>21</v>
      </c>
      <c r="F143" s="33">
        <v>4</v>
      </c>
      <c r="G143" s="26">
        <v>4069.855</v>
      </c>
      <c r="H143" s="29">
        <f>F143*G143</f>
        <v>16279.42</v>
      </c>
      <c r="I143" s="33">
        <v>0</v>
      </c>
      <c r="J143" s="33">
        <v>0</v>
      </c>
      <c r="K143" s="29">
        <f t="shared" si="122"/>
        <v>4069.855</v>
      </c>
      <c r="L143" s="25">
        <f t="shared" si="110"/>
        <v>0</v>
      </c>
      <c r="M143" s="33">
        <f>I143+F143-J143</f>
        <v>4</v>
      </c>
      <c r="N143" s="26">
        <f t="shared" si="121"/>
        <v>16279.42</v>
      </c>
    </row>
    <row r="144" spans="1:14" ht="18.75" x14ac:dyDescent="0.3">
      <c r="A144" s="21">
        <v>44550</v>
      </c>
      <c r="B144" s="22" t="s">
        <v>224</v>
      </c>
      <c r="C144" s="23">
        <v>44550</v>
      </c>
      <c r="D144" s="101" t="s">
        <v>225</v>
      </c>
      <c r="E144" s="25" t="s">
        <v>21</v>
      </c>
      <c r="F144" s="25">
        <v>0</v>
      </c>
      <c r="G144" s="26">
        <v>0</v>
      </c>
      <c r="H144" s="29">
        <f>F144*G144</f>
        <v>0</v>
      </c>
      <c r="I144" s="25">
        <v>0</v>
      </c>
      <c r="J144" s="25">
        <v>0</v>
      </c>
      <c r="K144" s="29">
        <f>G144</f>
        <v>0</v>
      </c>
      <c r="L144" s="25">
        <f t="shared" si="110"/>
        <v>0</v>
      </c>
      <c r="M144" s="33">
        <f t="shared" ref="M144:M145" si="123">I144+F144-J144</f>
        <v>0</v>
      </c>
      <c r="N144" s="26">
        <f t="shared" ref="N144:N151" si="124">H144-L144</f>
        <v>0</v>
      </c>
    </row>
    <row r="145" spans="1:14" ht="18.75" x14ac:dyDescent="0.3">
      <c r="A145" s="21">
        <v>44550</v>
      </c>
      <c r="B145" s="22" t="s">
        <v>226</v>
      </c>
      <c r="C145" s="23">
        <v>44550</v>
      </c>
      <c r="D145" s="101" t="s">
        <v>227</v>
      </c>
      <c r="E145" s="25" t="s">
        <v>21</v>
      </c>
      <c r="F145" s="25">
        <v>1</v>
      </c>
      <c r="G145" s="26">
        <v>2171</v>
      </c>
      <c r="H145" s="29">
        <f t="shared" ref="H145:H150" si="125">F145*G145</f>
        <v>2171</v>
      </c>
      <c r="I145" s="25">
        <v>0</v>
      </c>
      <c r="J145" s="25">
        <v>0</v>
      </c>
      <c r="K145" s="29">
        <f t="shared" si="122"/>
        <v>2171</v>
      </c>
      <c r="L145" s="25">
        <f t="shared" si="110"/>
        <v>0</v>
      </c>
      <c r="M145" s="33">
        <f t="shared" si="123"/>
        <v>1</v>
      </c>
      <c r="N145" s="26">
        <f t="shared" si="124"/>
        <v>2171</v>
      </c>
    </row>
    <row r="146" spans="1:14" ht="18.75" x14ac:dyDescent="0.3">
      <c r="A146" s="21">
        <v>44550</v>
      </c>
      <c r="B146" s="22" t="s">
        <v>224</v>
      </c>
      <c r="C146" s="23">
        <v>44550</v>
      </c>
      <c r="D146" s="101" t="s">
        <v>228</v>
      </c>
      <c r="E146" s="25" t="s">
        <v>21</v>
      </c>
      <c r="F146" s="25">
        <v>1</v>
      </c>
      <c r="G146" s="25">
        <v>27.41</v>
      </c>
      <c r="H146" s="29">
        <f t="shared" si="125"/>
        <v>27.41</v>
      </c>
      <c r="I146" s="25">
        <v>0</v>
      </c>
      <c r="J146" s="25">
        <v>0</v>
      </c>
      <c r="K146" s="29">
        <f t="shared" si="122"/>
        <v>27.41</v>
      </c>
      <c r="L146" s="25">
        <f t="shared" si="110"/>
        <v>0</v>
      </c>
      <c r="M146" s="33">
        <f>I146+F146-J146</f>
        <v>1</v>
      </c>
      <c r="N146" s="26">
        <f>H146-L146</f>
        <v>27.41</v>
      </c>
    </row>
    <row r="147" spans="1:14" ht="18.75" x14ac:dyDescent="0.3">
      <c r="A147" s="21">
        <v>44550</v>
      </c>
      <c r="B147" s="22" t="s">
        <v>226</v>
      </c>
      <c r="C147" s="23">
        <v>44550</v>
      </c>
      <c r="D147" s="101" t="s">
        <v>229</v>
      </c>
      <c r="E147" s="25" t="s">
        <v>21</v>
      </c>
      <c r="F147" s="25">
        <v>1</v>
      </c>
      <c r="G147" s="25">
        <v>2171</v>
      </c>
      <c r="H147" s="29">
        <f t="shared" si="125"/>
        <v>2171</v>
      </c>
      <c r="I147" s="25">
        <v>0</v>
      </c>
      <c r="J147" s="25">
        <v>0</v>
      </c>
      <c r="K147" s="29">
        <f>G147</f>
        <v>2171</v>
      </c>
      <c r="L147" s="25">
        <f t="shared" si="110"/>
        <v>0</v>
      </c>
      <c r="M147" s="33">
        <f t="shared" ref="M147:M149" si="126">I147+F147-J147</f>
        <v>1</v>
      </c>
      <c r="N147" s="26">
        <f t="shared" si="124"/>
        <v>2171</v>
      </c>
    </row>
    <row r="148" spans="1:14" ht="18.75" x14ac:dyDescent="0.3">
      <c r="A148" s="21">
        <v>44550</v>
      </c>
      <c r="B148" s="22" t="s">
        <v>224</v>
      </c>
      <c r="C148" s="23">
        <v>44550</v>
      </c>
      <c r="D148" s="101" t="s">
        <v>230</v>
      </c>
      <c r="E148" s="25" t="s">
        <v>21</v>
      </c>
      <c r="F148" s="25">
        <v>8</v>
      </c>
      <c r="G148" s="26">
        <v>1852.6</v>
      </c>
      <c r="H148" s="29">
        <f t="shared" si="125"/>
        <v>14820.8</v>
      </c>
      <c r="I148" s="25">
        <v>0</v>
      </c>
      <c r="J148" s="25">
        <v>0</v>
      </c>
      <c r="K148" s="29">
        <f t="shared" ref="K148:K149" si="127">G148</f>
        <v>1852.6</v>
      </c>
      <c r="L148" s="25">
        <f t="shared" si="110"/>
        <v>0</v>
      </c>
      <c r="M148" s="33">
        <f t="shared" si="126"/>
        <v>8</v>
      </c>
      <c r="N148" s="26">
        <f t="shared" si="124"/>
        <v>14820.8</v>
      </c>
    </row>
    <row r="149" spans="1:14" ht="18.75" x14ac:dyDescent="0.3">
      <c r="A149" s="21">
        <v>44550</v>
      </c>
      <c r="B149" s="22" t="s">
        <v>226</v>
      </c>
      <c r="C149" s="23">
        <v>44550</v>
      </c>
      <c r="D149" s="101" t="s">
        <v>231</v>
      </c>
      <c r="E149" s="25" t="s">
        <v>21</v>
      </c>
      <c r="F149" s="25">
        <v>9</v>
      </c>
      <c r="G149" s="26">
        <v>2171.1999999999998</v>
      </c>
      <c r="H149" s="29">
        <f>F149*G149</f>
        <v>19540.8</v>
      </c>
      <c r="I149" s="25">
        <v>0</v>
      </c>
      <c r="J149" s="25">
        <v>0</v>
      </c>
      <c r="K149" s="29">
        <f t="shared" si="127"/>
        <v>2171.1999999999998</v>
      </c>
      <c r="L149" s="25">
        <f t="shared" si="110"/>
        <v>0</v>
      </c>
      <c r="M149" s="33">
        <f t="shared" si="126"/>
        <v>9</v>
      </c>
      <c r="N149" s="26">
        <f t="shared" si="124"/>
        <v>19540.8</v>
      </c>
    </row>
    <row r="150" spans="1:14" ht="18.75" x14ac:dyDescent="0.3">
      <c r="A150" s="21">
        <v>44550</v>
      </c>
      <c r="B150" s="22" t="s">
        <v>224</v>
      </c>
      <c r="C150" s="23">
        <v>44550</v>
      </c>
      <c r="D150" s="101" t="s">
        <v>232</v>
      </c>
      <c r="E150" s="25" t="s">
        <v>21</v>
      </c>
      <c r="F150" s="25">
        <v>7</v>
      </c>
      <c r="G150" s="26">
        <v>1852.6</v>
      </c>
      <c r="H150" s="29">
        <f t="shared" si="125"/>
        <v>12968.199999999999</v>
      </c>
      <c r="I150" s="25">
        <v>0</v>
      </c>
      <c r="J150" s="25">
        <v>0</v>
      </c>
      <c r="K150" s="29">
        <f>G150</f>
        <v>1852.6</v>
      </c>
      <c r="L150" s="25">
        <f t="shared" si="110"/>
        <v>0</v>
      </c>
      <c r="M150" s="33">
        <f>I150+F150-J150</f>
        <v>7</v>
      </c>
      <c r="N150" s="26">
        <f t="shared" si="124"/>
        <v>12968.199999999999</v>
      </c>
    </row>
    <row r="151" spans="1:14" ht="18.75" x14ac:dyDescent="0.3">
      <c r="A151" s="21">
        <v>44550</v>
      </c>
      <c r="B151" s="22" t="s">
        <v>226</v>
      </c>
      <c r="C151" s="23">
        <v>44550</v>
      </c>
      <c r="D151" s="101" t="s">
        <v>233</v>
      </c>
      <c r="E151" s="25" t="s">
        <v>21</v>
      </c>
      <c r="F151" s="25">
        <v>6</v>
      </c>
      <c r="G151" s="26">
        <v>2171.1999999999998</v>
      </c>
      <c r="H151" s="29">
        <f>F151*G151</f>
        <v>13027.199999999999</v>
      </c>
      <c r="I151" s="25">
        <v>0</v>
      </c>
      <c r="J151" s="25">
        <v>0</v>
      </c>
      <c r="K151" s="29">
        <f>G151</f>
        <v>2171.1999999999998</v>
      </c>
      <c r="L151" s="25">
        <f t="shared" si="110"/>
        <v>0</v>
      </c>
      <c r="M151" s="33">
        <f>I151+F151-J151</f>
        <v>6</v>
      </c>
      <c r="N151" s="26">
        <f t="shared" si="124"/>
        <v>13027.199999999999</v>
      </c>
    </row>
    <row r="152" spans="1:14" ht="18.75" x14ac:dyDescent="0.3">
      <c r="A152" s="21">
        <v>44550</v>
      </c>
      <c r="B152" s="22" t="s">
        <v>224</v>
      </c>
      <c r="C152" s="23">
        <v>44550</v>
      </c>
      <c r="D152" s="101" t="s">
        <v>234</v>
      </c>
      <c r="E152" s="25" t="s">
        <v>21</v>
      </c>
      <c r="F152" s="25">
        <v>0</v>
      </c>
      <c r="G152" s="26">
        <v>0</v>
      </c>
      <c r="H152" s="29">
        <f t="shared" ref="H152:H156" si="128">F152*G152</f>
        <v>0</v>
      </c>
      <c r="I152" s="25">
        <v>0</v>
      </c>
      <c r="J152" s="25">
        <v>0</v>
      </c>
      <c r="K152" s="29">
        <f t="shared" ref="K152:K156" si="129">G152</f>
        <v>0</v>
      </c>
      <c r="L152" s="25">
        <f t="shared" ref="L152:L172" si="130">J152*K152</f>
        <v>0</v>
      </c>
      <c r="M152" s="33">
        <f>I152+F152-J152</f>
        <v>0</v>
      </c>
      <c r="N152" s="26">
        <f t="shared" ref="N152" si="131">H152-L152</f>
        <v>0</v>
      </c>
    </row>
    <row r="153" spans="1:14" ht="18.75" x14ac:dyDescent="0.3">
      <c r="A153" s="21">
        <v>44550</v>
      </c>
      <c r="B153" s="22" t="s">
        <v>226</v>
      </c>
      <c r="C153" s="23">
        <v>44550</v>
      </c>
      <c r="D153" s="101" t="s">
        <v>235</v>
      </c>
      <c r="E153" s="25" t="s">
        <v>21</v>
      </c>
      <c r="F153" s="25">
        <v>0</v>
      </c>
      <c r="G153" s="26">
        <v>0</v>
      </c>
      <c r="H153" s="29">
        <f t="shared" si="128"/>
        <v>0</v>
      </c>
      <c r="I153" s="25">
        <v>0</v>
      </c>
      <c r="J153" s="25">
        <v>0</v>
      </c>
      <c r="K153" s="29">
        <f t="shared" si="129"/>
        <v>0</v>
      </c>
      <c r="L153" s="25">
        <f t="shared" si="130"/>
        <v>0</v>
      </c>
      <c r="M153" s="33">
        <f t="shared" ref="M153:M155" si="132">I153+F153-J153</f>
        <v>0</v>
      </c>
      <c r="N153" s="26">
        <f>H153-L153</f>
        <v>0</v>
      </c>
    </row>
    <row r="154" spans="1:14" ht="18.75" x14ac:dyDescent="0.3">
      <c r="A154" s="21">
        <v>44550</v>
      </c>
      <c r="B154" s="22" t="s">
        <v>224</v>
      </c>
      <c r="C154" s="23">
        <v>44550</v>
      </c>
      <c r="D154" s="101" t="s">
        <v>236</v>
      </c>
      <c r="E154" s="25" t="s">
        <v>21</v>
      </c>
      <c r="F154" s="25">
        <v>1</v>
      </c>
      <c r="G154" s="26">
        <v>1852.6</v>
      </c>
      <c r="H154" s="29">
        <f>F154*G154</f>
        <v>1852.6</v>
      </c>
      <c r="I154" s="25">
        <v>0</v>
      </c>
      <c r="J154" s="25">
        <v>0</v>
      </c>
      <c r="K154" s="29">
        <f>G154</f>
        <v>1852.6</v>
      </c>
      <c r="L154" s="25">
        <f t="shared" si="130"/>
        <v>0</v>
      </c>
      <c r="M154" s="33">
        <f t="shared" si="132"/>
        <v>1</v>
      </c>
      <c r="N154" s="26">
        <f>H154-L154</f>
        <v>1852.6</v>
      </c>
    </row>
    <row r="155" spans="1:14" ht="18.75" x14ac:dyDescent="0.3">
      <c r="A155" s="21">
        <v>44550</v>
      </c>
      <c r="B155" s="22" t="s">
        <v>226</v>
      </c>
      <c r="C155" s="23">
        <v>44550</v>
      </c>
      <c r="D155" s="101" t="s">
        <v>237</v>
      </c>
      <c r="E155" s="25" t="s">
        <v>21</v>
      </c>
      <c r="F155" s="25">
        <v>0</v>
      </c>
      <c r="G155" s="26">
        <v>0</v>
      </c>
      <c r="H155" s="29">
        <f t="shared" si="128"/>
        <v>0</v>
      </c>
      <c r="I155" s="25">
        <v>0</v>
      </c>
      <c r="J155" s="25">
        <v>0</v>
      </c>
      <c r="K155" s="29">
        <f t="shared" si="129"/>
        <v>0</v>
      </c>
      <c r="L155" s="25">
        <f t="shared" si="130"/>
        <v>0</v>
      </c>
      <c r="M155" s="33">
        <f t="shared" si="132"/>
        <v>0</v>
      </c>
      <c r="N155" s="26">
        <f>H155-L155</f>
        <v>0</v>
      </c>
    </row>
    <row r="156" spans="1:14" ht="18.75" x14ac:dyDescent="0.25">
      <c r="A156" s="30">
        <v>44475</v>
      </c>
      <c r="B156" s="31" t="s">
        <v>69</v>
      </c>
      <c r="C156" s="32">
        <v>44475</v>
      </c>
      <c r="D156" s="53" t="s">
        <v>238</v>
      </c>
      <c r="E156" s="33" t="s">
        <v>239</v>
      </c>
      <c r="F156" s="33">
        <v>1</v>
      </c>
      <c r="G156" s="33">
        <v>1321.6</v>
      </c>
      <c r="H156" s="25">
        <f t="shared" si="128"/>
        <v>1321.6</v>
      </c>
      <c r="I156" s="33">
        <v>0</v>
      </c>
      <c r="J156" s="33">
        <v>0</v>
      </c>
      <c r="K156" s="51">
        <f t="shared" si="129"/>
        <v>1321.6</v>
      </c>
      <c r="L156" s="66">
        <f t="shared" si="130"/>
        <v>0</v>
      </c>
      <c r="M156" s="18">
        <f t="shared" ref="M156" si="133">I156-J156+F156</f>
        <v>1</v>
      </c>
      <c r="N156" s="26">
        <f t="shared" ref="N156:N172" si="134">H156-L156</f>
        <v>1321.6</v>
      </c>
    </row>
    <row r="157" spans="1:14" s="13" customFormat="1" ht="18.75" x14ac:dyDescent="0.25">
      <c r="A157" s="21" t="s">
        <v>183</v>
      </c>
      <c r="B157" s="22" t="s">
        <v>26</v>
      </c>
      <c r="C157" s="23" t="s">
        <v>183</v>
      </c>
      <c r="D157" s="24" t="s">
        <v>184</v>
      </c>
      <c r="E157" s="25" t="s">
        <v>21</v>
      </c>
      <c r="F157" s="25">
        <v>0</v>
      </c>
      <c r="G157" s="77">
        <v>0</v>
      </c>
      <c r="H157" s="19">
        <f>F157*G157</f>
        <v>0</v>
      </c>
      <c r="I157" s="18">
        <v>0</v>
      </c>
      <c r="J157" s="18">
        <v>0</v>
      </c>
      <c r="K157" s="18">
        <v>0</v>
      </c>
      <c r="L157" s="18">
        <f t="shared" si="130"/>
        <v>0</v>
      </c>
      <c r="M157" s="20">
        <f>F157-J157+I157</f>
        <v>0</v>
      </c>
      <c r="N157" s="19">
        <f t="shared" si="134"/>
        <v>0</v>
      </c>
    </row>
    <row r="158" spans="1:14" s="13" customFormat="1" ht="18.75" x14ac:dyDescent="0.25">
      <c r="A158" s="21">
        <v>44185</v>
      </c>
      <c r="B158" s="22" t="s">
        <v>35</v>
      </c>
      <c r="C158" s="23">
        <v>44185</v>
      </c>
      <c r="D158" s="41" t="s">
        <v>273</v>
      </c>
      <c r="E158" s="25" t="s">
        <v>21</v>
      </c>
      <c r="F158" s="34">
        <v>2</v>
      </c>
      <c r="G158" s="26">
        <v>4437.4961999999996</v>
      </c>
      <c r="H158" s="27">
        <f>F158*G158</f>
        <v>8874.9923999999992</v>
      </c>
      <c r="I158" s="18">
        <v>0</v>
      </c>
      <c r="J158" s="34">
        <v>0</v>
      </c>
      <c r="K158" s="29">
        <f>G158</f>
        <v>4437.4961999999996</v>
      </c>
      <c r="L158" s="25">
        <f t="shared" ref="L158" si="135">J158*K158</f>
        <v>0</v>
      </c>
      <c r="M158" s="25">
        <f t="shared" ref="M158" si="136">F158-J158+I158</f>
        <v>2</v>
      </c>
      <c r="N158" s="26">
        <f t="shared" ref="N158" si="137">H158-L158</f>
        <v>8874.9923999999992</v>
      </c>
    </row>
    <row r="159" spans="1:14" s="13" customFormat="1" ht="18.75" x14ac:dyDescent="0.25">
      <c r="A159" s="21">
        <v>44007</v>
      </c>
      <c r="B159" s="22" t="s">
        <v>269</v>
      </c>
      <c r="C159" s="23">
        <v>44007</v>
      </c>
      <c r="D159" s="24" t="s">
        <v>270</v>
      </c>
      <c r="E159" s="25" t="s">
        <v>21</v>
      </c>
      <c r="F159" s="25">
        <v>150</v>
      </c>
      <c r="G159" s="77">
        <v>9.4046000000000003</v>
      </c>
      <c r="H159" s="27">
        <f t="shared" ref="H159:H160" si="138">F159*G159</f>
        <v>1410.69</v>
      </c>
      <c r="I159" s="18">
        <v>0</v>
      </c>
      <c r="J159" s="25">
        <v>0</v>
      </c>
      <c r="K159" s="29">
        <f t="shared" ref="K159:K160" si="139">G159</f>
        <v>9.4046000000000003</v>
      </c>
      <c r="L159" s="25">
        <f t="shared" ref="L159:L160" si="140">J159*K159</f>
        <v>0</v>
      </c>
      <c r="M159" s="25">
        <f t="shared" ref="M159:M160" si="141">F159-J159+I159</f>
        <v>150</v>
      </c>
      <c r="N159" s="26">
        <f t="shared" ref="N159:N160" si="142">H159-L159</f>
        <v>1410.69</v>
      </c>
    </row>
    <row r="160" spans="1:14" s="13" customFormat="1" ht="18.75" x14ac:dyDescent="0.25">
      <c r="A160" s="21">
        <v>44007</v>
      </c>
      <c r="B160" s="22" t="s">
        <v>271</v>
      </c>
      <c r="C160" s="23">
        <v>44007</v>
      </c>
      <c r="D160" s="24" t="s">
        <v>272</v>
      </c>
      <c r="E160" s="25" t="s">
        <v>169</v>
      </c>
      <c r="F160" s="25">
        <v>100</v>
      </c>
      <c r="G160" s="25">
        <v>8.6611999999999991</v>
      </c>
      <c r="H160" s="27">
        <f t="shared" si="138"/>
        <v>866.11999999999989</v>
      </c>
      <c r="I160" s="18">
        <v>0</v>
      </c>
      <c r="J160" s="25"/>
      <c r="K160" s="29">
        <f t="shared" si="139"/>
        <v>8.6611999999999991</v>
      </c>
      <c r="L160" s="25">
        <f t="shared" si="140"/>
        <v>0</v>
      </c>
      <c r="M160" s="25">
        <f t="shared" si="141"/>
        <v>100</v>
      </c>
      <c r="N160" s="26">
        <f t="shared" si="142"/>
        <v>866.11999999999989</v>
      </c>
    </row>
    <row r="161" spans="1:14" s="13" customFormat="1" ht="18.75" x14ac:dyDescent="0.25">
      <c r="A161" s="37">
        <v>44007</v>
      </c>
      <c r="B161" s="38" t="s">
        <v>30</v>
      </c>
      <c r="C161" s="39">
        <v>44007</v>
      </c>
      <c r="D161" s="70" t="s">
        <v>265</v>
      </c>
      <c r="E161" s="28" t="s">
        <v>21</v>
      </c>
      <c r="F161" s="42">
        <v>94</v>
      </c>
      <c r="G161" s="42">
        <v>11.8</v>
      </c>
      <c r="H161" s="27">
        <f t="shared" ref="H161:H163" si="143">F161*G161</f>
        <v>1109.2</v>
      </c>
      <c r="I161" s="18">
        <v>0</v>
      </c>
      <c r="J161" s="34">
        <v>0</v>
      </c>
      <c r="K161" s="29">
        <f t="shared" ref="K161:K163" si="144">G161</f>
        <v>11.8</v>
      </c>
      <c r="L161" s="25">
        <f t="shared" ref="L161:L163" si="145">J161*K161</f>
        <v>0</v>
      </c>
      <c r="M161" s="25">
        <f t="shared" ref="M161:M163" si="146">F161-J161+I161</f>
        <v>94</v>
      </c>
      <c r="N161" s="26">
        <f t="shared" ref="N161:N163" si="147">H161-L161</f>
        <v>1109.2</v>
      </c>
    </row>
    <row r="162" spans="1:14" s="13" customFormat="1" ht="18.75" x14ac:dyDescent="0.25">
      <c r="A162" s="37">
        <v>44007</v>
      </c>
      <c r="B162" s="38" t="s">
        <v>30</v>
      </c>
      <c r="C162" s="39">
        <v>44007</v>
      </c>
      <c r="D162" s="70" t="s">
        <v>266</v>
      </c>
      <c r="E162" s="28" t="e">
        <f>#REF!</f>
        <v>#REF!</v>
      </c>
      <c r="F162" s="42">
        <v>2</v>
      </c>
      <c r="G162" s="42">
        <v>531</v>
      </c>
      <c r="H162" s="27">
        <f t="shared" si="143"/>
        <v>1062</v>
      </c>
      <c r="I162" s="18">
        <v>0</v>
      </c>
      <c r="J162" s="34">
        <v>0</v>
      </c>
      <c r="K162" s="29">
        <f t="shared" si="144"/>
        <v>531</v>
      </c>
      <c r="L162" s="25">
        <f t="shared" si="145"/>
        <v>0</v>
      </c>
      <c r="M162" s="25">
        <f t="shared" si="146"/>
        <v>2</v>
      </c>
      <c r="N162" s="26">
        <f t="shared" si="147"/>
        <v>1062</v>
      </c>
    </row>
    <row r="163" spans="1:14" s="13" customFormat="1" ht="18.75" x14ac:dyDescent="0.25">
      <c r="A163" s="21">
        <v>44007</v>
      </c>
      <c r="B163" s="22" t="s">
        <v>30</v>
      </c>
      <c r="C163" s="23">
        <v>44007</v>
      </c>
      <c r="D163" s="41" t="s">
        <v>267</v>
      </c>
      <c r="E163" s="25" t="s">
        <v>21</v>
      </c>
      <c r="F163" s="42">
        <v>25</v>
      </c>
      <c r="G163" s="34">
        <v>17.7</v>
      </c>
      <c r="H163" s="27">
        <f t="shared" si="143"/>
        <v>442.5</v>
      </c>
      <c r="I163" s="18">
        <v>0</v>
      </c>
      <c r="J163" s="34">
        <v>0</v>
      </c>
      <c r="K163" s="29">
        <f t="shared" si="144"/>
        <v>17.7</v>
      </c>
      <c r="L163" s="25">
        <f t="shared" si="145"/>
        <v>0</v>
      </c>
      <c r="M163" s="25">
        <f t="shared" si="146"/>
        <v>25</v>
      </c>
      <c r="N163" s="26">
        <f t="shared" si="147"/>
        <v>442.5</v>
      </c>
    </row>
    <row r="164" spans="1:14" s="13" customFormat="1" ht="18.75" x14ac:dyDescent="0.25">
      <c r="A164" s="37">
        <v>44007</v>
      </c>
      <c r="B164" s="38" t="s">
        <v>30</v>
      </c>
      <c r="C164" s="39">
        <v>44007</v>
      </c>
      <c r="D164" s="70" t="s">
        <v>29</v>
      </c>
      <c r="E164" s="28" t="s">
        <v>21</v>
      </c>
      <c r="F164" s="42">
        <v>740</v>
      </c>
      <c r="G164" s="42">
        <v>11.8</v>
      </c>
      <c r="H164" s="27">
        <f t="shared" ref="H164" si="148">F164*G164</f>
        <v>8732</v>
      </c>
      <c r="I164" s="18">
        <v>0</v>
      </c>
      <c r="J164" s="34">
        <v>0</v>
      </c>
      <c r="K164" s="29">
        <f t="shared" ref="K164" si="149">G164</f>
        <v>11.8</v>
      </c>
      <c r="L164" s="25">
        <f t="shared" ref="L164" si="150">J164*K164</f>
        <v>0</v>
      </c>
      <c r="M164" s="25">
        <f t="shared" ref="M164" si="151">F164-J164+I164</f>
        <v>740</v>
      </c>
      <c r="N164" s="26">
        <f t="shared" ref="N164" si="152">H164-L164</f>
        <v>8732</v>
      </c>
    </row>
    <row r="165" spans="1:14" s="13" customFormat="1" ht="18.75" x14ac:dyDescent="0.25">
      <c r="A165" s="37">
        <v>44007</v>
      </c>
      <c r="B165" s="38" t="s">
        <v>30</v>
      </c>
      <c r="C165" s="39">
        <v>44007</v>
      </c>
      <c r="D165" s="70" t="s">
        <v>261</v>
      </c>
      <c r="E165" s="28" t="str">
        <f>E163</f>
        <v>UNID.</v>
      </c>
      <c r="F165" s="72">
        <v>4</v>
      </c>
      <c r="G165" s="42">
        <v>147.5</v>
      </c>
      <c r="H165" s="27">
        <f>F165*G165</f>
        <v>590</v>
      </c>
      <c r="I165" s="18">
        <v>0</v>
      </c>
      <c r="J165" s="34">
        <v>0</v>
      </c>
      <c r="K165" s="29">
        <f t="shared" ref="K165" si="153">G165</f>
        <v>147.5</v>
      </c>
      <c r="L165" s="25">
        <f t="shared" ref="L165" si="154">J165*K165</f>
        <v>0</v>
      </c>
      <c r="M165" s="25">
        <f t="shared" ref="M165" si="155">F165-J165+I165</f>
        <v>4</v>
      </c>
      <c r="N165" s="26">
        <f t="shared" ref="N165" si="156">H165-L165</f>
        <v>590</v>
      </c>
    </row>
    <row r="166" spans="1:14" s="13" customFormat="1" ht="18.75" x14ac:dyDescent="0.25">
      <c r="A166" s="37">
        <v>44007</v>
      </c>
      <c r="B166" s="38" t="s">
        <v>30</v>
      </c>
      <c r="C166" s="39">
        <v>44007</v>
      </c>
      <c r="D166" s="70" t="s">
        <v>261</v>
      </c>
      <c r="E166" s="28" t="str">
        <f>E164</f>
        <v>UNID.</v>
      </c>
      <c r="F166" s="72">
        <v>4</v>
      </c>
      <c r="G166" s="42">
        <v>147.5</v>
      </c>
      <c r="H166" s="27">
        <f>F166*G166</f>
        <v>590</v>
      </c>
      <c r="I166" s="18">
        <v>0</v>
      </c>
      <c r="J166" s="34">
        <v>0</v>
      </c>
      <c r="K166" s="29">
        <f t="shared" ref="K166" si="157">G166</f>
        <v>147.5</v>
      </c>
      <c r="L166" s="25">
        <f t="shared" ref="L166" si="158">J166*K166</f>
        <v>0</v>
      </c>
      <c r="M166" s="25">
        <f t="shared" ref="M166" si="159">F166-J166+I166</f>
        <v>4</v>
      </c>
      <c r="N166" s="26">
        <f t="shared" ref="N166" si="160">H166-L166</f>
        <v>590</v>
      </c>
    </row>
    <row r="167" spans="1:14" s="13" customFormat="1" ht="18.75" x14ac:dyDescent="0.25">
      <c r="A167" s="37">
        <v>44007</v>
      </c>
      <c r="B167" s="38" t="s">
        <v>30</v>
      </c>
      <c r="C167" s="39">
        <v>44007</v>
      </c>
      <c r="D167" s="70" t="s">
        <v>259</v>
      </c>
      <c r="E167" s="28" t="str">
        <f>E163</f>
        <v>UNID.</v>
      </c>
      <c r="F167" s="42">
        <v>10</v>
      </c>
      <c r="G167" s="42">
        <v>76.7</v>
      </c>
      <c r="H167" s="27">
        <f>F167*G167</f>
        <v>767</v>
      </c>
      <c r="I167" s="18">
        <v>0</v>
      </c>
      <c r="J167" s="34">
        <v>0</v>
      </c>
      <c r="K167" s="29">
        <f t="shared" ref="K167:K168" si="161">G167</f>
        <v>76.7</v>
      </c>
      <c r="L167" s="25">
        <f t="shared" ref="L167:L168" si="162">J167*K167</f>
        <v>0</v>
      </c>
      <c r="M167" s="25">
        <f t="shared" ref="M167:M168" si="163">F167-J167+I167</f>
        <v>10</v>
      </c>
      <c r="N167" s="26">
        <f>H167-L167</f>
        <v>767</v>
      </c>
    </row>
    <row r="168" spans="1:14" s="13" customFormat="1" ht="18.75" x14ac:dyDescent="0.25">
      <c r="A168" s="30">
        <v>44007</v>
      </c>
      <c r="B168" s="31" t="s">
        <v>30</v>
      </c>
      <c r="C168" s="32">
        <v>44007</v>
      </c>
      <c r="D168" s="108" t="s">
        <v>260</v>
      </c>
      <c r="E168" s="33" t="str">
        <f>E167</f>
        <v>UNID.</v>
      </c>
      <c r="F168" s="72">
        <v>33</v>
      </c>
      <c r="G168" s="72">
        <v>34.22</v>
      </c>
      <c r="H168" s="27">
        <f t="shared" ref="H168" si="164">F168*G168</f>
        <v>1129.26</v>
      </c>
      <c r="I168" s="18">
        <v>0</v>
      </c>
      <c r="J168" s="34">
        <v>0</v>
      </c>
      <c r="K168" s="29">
        <f t="shared" si="161"/>
        <v>34.22</v>
      </c>
      <c r="L168" s="25">
        <f t="shared" si="162"/>
        <v>0</v>
      </c>
      <c r="M168" s="25">
        <f t="shared" si="163"/>
        <v>33</v>
      </c>
      <c r="N168" s="26">
        <f t="shared" ref="N168" si="165">H168-L168</f>
        <v>1129.26</v>
      </c>
    </row>
    <row r="169" spans="1:14" s="13" customFormat="1" ht="18.75" x14ac:dyDescent="0.25">
      <c r="A169" s="30">
        <v>44007</v>
      </c>
      <c r="B169" s="31" t="s">
        <v>30</v>
      </c>
      <c r="C169" s="32">
        <v>44007</v>
      </c>
      <c r="D169" s="108" t="s">
        <v>258</v>
      </c>
      <c r="E169" s="33" t="s">
        <v>21</v>
      </c>
      <c r="F169" s="72">
        <v>0</v>
      </c>
      <c r="G169" s="34">
        <v>0</v>
      </c>
      <c r="H169" s="27">
        <f>F169*G169</f>
        <v>0</v>
      </c>
      <c r="I169" s="18">
        <v>0</v>
      </c>
      <c r="J169" s="34">
        <v>0</v>
      </c>
      <c r="K169" s="29">
        <f>G169</f>
        <v>0</v>
      </c>
      <c r="L169" s="25">
        <f>J169*K169</f>
        <v>0</v>
      </c>
      <c r="M169" s="25">
        <f>F169-J169+I169</f>
        <v>0</v>
      </c>
      <c r="N169" s="26">
        <f>H170-L169</f>
        <v>0</v>
      </c>
    </row>
    <row r="170" spans="1:14" s="13" customFormat="1" ht="18.75" x14ac:dyDescent="0.3">
      <c r="A170" s="37">
        <v>44007</v>
      </c>
      <c r="B170" s="38" t="s">
        <v>255</v>
      </c>
      <c r="C170" s="39">
        <v>44007</v>
      </c>
      <c r="D170" s="40" t="s">
        <v>256</v>
      </c>
      <c r="E170" s="28" t="s">
        <v>169</v>
      </c>
      <c r="F170" s="107">
        <v>0</v>
      </c>
      <c r="G170" s="107">
        <v>0</v>
      </c>
      <c r="H170" s="27">
        <f t="shared" ref="H170" si="166">F170*G170</f>
        <v>0</v>
      </c>
      <c r="I170" s="18">
        <v>0</v>
      </c>
      <c r="J170" s="28">
        <v>0</v>
      </c>
      <c r="K170" s="29">
        <f>G170</f>
        <v>0</v>
      </c>
      <c r="L170" s="25">
        <f t="shared" ref="L170" si="167">J170*K170</f>
        <v>0</v>
      </c>
      <c r="M170" s="25">
        <f>F170-J170+I170</f>
        <v>0</v>
      </c>
      <c r="N170" s="26">
        <f t="shared" ref="N170" si="168">H170-L170</f>
        <v>0</v>
      </c>
    </row>
    <row r="171" spans="1:14" s="13" customFormat="1" ht="18.75" x14ac:dyDescent="0.25">
      <c r="A171" s="21">
        <v>44007</v>
      </c>
      <c r="B171" s="22" t="s">
        <v>30</v>
      </c>
      <c r="C171" s="23">
        <v>44007</v>
      </c>
      <c r="D171" s="41" t="s">
        <v>257</v>
      </c>
      <c r="E171" s="25" t="s">
        <v>28</v>
      </c>
      <c r="F171" s="34">
        <v>1</v>
      </c>
      <c r="G171" s="34">
        <v>117.5162</v>
      </c>
      <c r="H171" s="27">
        <f>F171*G171</f>
        <v>117.5162</v>
      </c>
      <c r="I171" s="18">
        <v>0</v>
      </c>
      <c r="J171" s="34">
        <v>0</v>
      </c>
      <c r="K171" s="29">
        <f t="shared" ref="K171" si="169">G171</f>
        <v>117.5162</v>
      </c>
      <c r="L171" s="25">
        <f t="shared" ref="L171" si="170">J171*K171</f>
        <v>0</v>
      </c>
      <c r="M171" s="25">
        <f t="shared" ref="M171" si="171">F171-J171+I171</f>
        <v>1</v>
      </c>
      <c r="N171" s="26">
        <f t="shared" ref="N171" si="172">H171-L171</f>
        <v>117.5162</v>
      </c>
    </row>
    <row r="172" spans="1:14" s="13" customFormat="1" ht="18.75" x14ac:dyDescent="0.3">
      <c r="A172" s="37">
        <v>44007</v>
      </c>
      <c r="B172" s="38" t="s">
        <v>255</v>
      </c>
      <c r="C172" s="39">
        <v>44007</v>
      </c>
      <c r="D172" s="40" t="s">
        <v>256</v>
      </c>
      <c r="E172" s="28" t="s">
        <v>169</v>
      </c>
      <c r="F172" s="107">
        <v>0</v>
      </c>
      <c r="G172" s="107">
        <v>0</v>
      </c>
      <c r="H172" s="27">
        <f t="shared" ref="H172" si="173">F172*G172</f>
        <v>0</v>
      </c>
      <c r="I172" s="18">
        <v>0</v>
      </c>
      <c r="J172" s="28">
        <v>0</v>
      </c>
      <c r="K172" s="29">
        <f>G172</f>
        <v>0</v>
      </c>
      <c r="L172" s="25">
        <f t="shared" si="130"/>
        <v>0</v>
      </c>
      <c r="M172" s="25">
        <f>F172-J172+I172</f>
        <v>0</v>
      </c>
      <c r="N172" s="26">
        <f t="shared" si="134"/>
        <v>0</v>
      </c>
    </row>
    <row r="173" spans="1:14" s="13" customFormat="1" ht="18.75" x14ac:dyDescent="0.25">
      <c r="A173" s="21">
        <v>44007</v>
      </c>
      <c r="B173" s="22" t="s">
        <v>251</v>
      </c>
      <c r="C173" s="23">
        <v>44007</v>
      </c>
      <c r="D173" s="17" t="s">
        <v>252</v>
      </c>
      <c r="E173" s="18" t="s">
        <v>169</v>
      </c>
      <c r="F173" s="18">
        <v>29</v>
      </c>
      <c r="G173" s="18">
        <v>70.8</v>
      </c>
      <c r="H173" s="27">
        <f t="shared" ref="H173:H174" si="174">F173*G173</f>
        <v>2053.1999999999998</v>
      </c>
      <c r="I173" s="18">
        <v>0</v>
      </c>
      <c r="J173" s="18">
        <v>0</v>
      </c>
      <c r="K173" s="29">
        <f t="shared" ref="K173:K174" si="175">G173</f>
        <v>70.8</v>
      </c>
      <c r="L173" s="25">
        <f t="shared" ref="L173:L174" si="176">J173*K173</f>
        <v>0</v>
      </c>
      <c r="M173" s="25">
        <f t="shared" ref="M173:M174" si="177">F173-J173+I173</f>
        <v>29</v>
      </c>
      <c r="N173" s="26">
        <f t="shared" ref="N173" si="178">H173-L173</f>
        <v>2053.1999999999998</v>
      </c>
    </row>
    <row r="174" spans="1:14" s="13" customFormat="1" ht="18.75" x14ac:dyDescent="0.25">
      <c r="A174" s="21">
        <v>44007</v>
      </c>
      <c r="B174" s="22" t="s">
        <v>253</v>
      </c>
      <c r="C174" s="23">
        <v>44007</v>
      </c>
      <c r="D174" s="17" t="s">
        <v>254</v>
      </c>
      <c r="E174" s="18" t="s">
        <v>28</v>
      </c>
      <c r="F174" s="18">
        <v>26</v>
      </c>
      <c r="G174" s="18">
        <v>19.599799999999998</v>
      </c>
      <c r="H174" s="27">
        <f t="shared" si="174"/>
        <v>509.59479999999996</v>
      </c>
      <c r="I174" s="18">
        <v>0</v>
      </c>
      <c r="J174" s="18">
        <v>2</v>
      </c>
      <c r="K174" s="29">
        <f t="shared" si="175"/>
        <v>19.599799999999998</v>
      </c>
      <c r="L174" s="25">
        <f t="shared" si="176"/>
        <v>39.199599999999997</v>
      </c>
      <c r="M174" s="25">
        <f t="shared" si="177"/>
        <v>24</v>
      </c>
      <c r="N174" s="26">
        <f>H174-L174</f>
        <v>470.39519999999999</v>
      </c>
    </row>
    <row r="175" spans="1:14" s="13" customFormat="1" ht="18.75" x14ac:dyDescent="0.25">
      <c r="A175" s="30">
        <v>44007</v>
      </c>
      <c r="B175" s="31" t="s">
        <v>32</v>
      </c>
      <c r="C175" s="32">
        <v>44007</v>
      </c>
      <c r="D175" s="43" t="s">
        <v>245</v>
      </c>
      <c r="E175" s="27" t="s">
        <v>21</v>
      </c>
      <c r="F175" s="27">
        <v>500</v>
      </c>
      <c r="G175" s="27">
        <v>1.0266</v>
      </c>
      <c r="H175" s="27">
        <f t="shared" ref="H175:H178" si="179">F175*G175</f>
        <v>513.29999999999995</v>
      </c>
      <c r="I175" s="27">
        <v>0</v>
      </c>
      <c r="J175" s="27">
        <v>0</v>
      </c>
      <c r="K175" s="27">
        <f>G175</f>
        <v>1.0266</v>
      </c>
      <c r="L175" s="25">
        <f t="shared" ref="L175:L179" si="180">J175*K175</f>
        <v>0</v>
      </c>
      <c r="M175" s="33">
        <f t="shared" ref="M175:M179" si="181">F175-J175+I175</f>
        <v>500</v>
      </c>
      <c r="N175" s="36">
        <f>H175-L175</f>
        <v>513.29999999999995</v>
      </c>
    </row>
    <row r="176" spans="1:14" s="13" customFormat="1" ht="18.75" x14ac:dyDescent="0.25">
      <c r="A176" s="30">
        <f>A175</f>
        <v>44007</v>
      </c>
      <c r="B176" s="31" t="s">
        <v>32</v>
      </c>
      <c r="C176" s="32">
        <f>C175</f>
        <v>44007</v>
      </c>
      <c r="D176" s="43" t="s">
        <v>246</v>
      </c>
      <c r="E176" s="27" t="str">
        <f>E155</f>
        <v>UNID.</v>
      </c>
      <c r="F176" s="27">
        <v>2310</v>
      </c>
      <c r="G176" s="29">
        <v>1.0195190000000001</v>
      </c>
      <c r="H176" s="27">
        <f t="shared" si="179"/>
        <v>2355.08889</v>
      </c>
      <c r="I176" s="27">
        <v>0</v>
      </c>
      <c r="J176" s="27">
        <v>0</v>
      </c>
      <c r="K176" s="29">
        <f>G176</f>
        <v>1.0195190000000001</v>
      </c>
      <c r="L176" s="25">
        <f t="shared" si="180"/>
        <v>0</v>
      </c>
      <c r="M176" s="25">
        <f>F176-J176+I176</f>
        <v>2310</v>
      </c>
      <c r="N176" s="26">
        <f t="shared" ref="N176:N179" si="182">H176-L176</f>
        <v>2355.08889</v>
      </c>
    </row>
    <row r="177" spans="1:14" s="13" customFormat="1" ht="18.75" x14ac:dyDescent="0.25">
      <c r="A177" s="21">
        <v>44007</v>
      </c>
      <c r="B177" s="22" t="s">
        <v>33</v>
      </c>
      <c r="C177" s="23">
        <v>44007</v>
      </c>
      <c r="D177" s="17" t="s">
        <v>247</v>
      </c>
      <c r="E177" s="18" t="s">
        <v>28</v>
      </c>
      <c r="F177" s="18">
        <v>5</v>
      </c>
      <c r="G177" s="18">
        <v>90.86</v>
      </c>
      <c r="H177" s="27">
        <f t="shared" si="179"/>
        <v>454.3</v>
      </c>
      <c r="I177" s="27">
        <v>0</v>
      </c>
      <c r="J177" s="27">
        <v>0</v>
      </c>
      <c r="K177" s="29">
        <f>G177</f>
        <v>90.86</v>
      </c>
      <c r="L177" s="25">
        <f t="shared" si="180"/>
        <v>0</v>
      </c>
      <c r="M177" s="25">
        <f>F177-J177+I177</f>
        <v>5</v>
      </c>
      <c r="N177" s="26">
        <f t="shared" si="182"/>
        <v>454.3</v>
      </c>
    </row>
    <row r="178" spans="1:14" s="13" customFormat="1" ht="18.75" x14ac:dyDescent="0.25">
      <c r="A178" s="21">
        <v>44007</v>
      </c>
      <c r="B178" s="22" t="s">
        <v>248</v>
      </c>
      <c r="C178" s="23">
        <v>44007</v>
      </c>
      <c r="D178" s="17" t="s">
        <v>249</v>
      </c>
      <c r="E178" s="18" t="s">
        <v>28</v>
      </c>
      <c r="F178" s="18">
        <v>3</v>
      </c>
      <c r="G178" s="18">
        <v>25.275600000000001</v>
      </c>
      <c r="H178" s="27">
        <f t="shared" si="179"/>
        <v>75.826800000000006</v>
      </c>
      <c r="I178" s="18">
        <v>0</v>
      </c>
      <c r="J178" s="18">
        <v>0</v>
      </c>
      <c r="K178" s="29">
        <f>G178</f>
        <v>25.275600000000001</v>
      </c>
      <c r="L178" s="25">
        <f t="shared" si="180"/>
        <v>0</v>
      </c>
      <c r="M178" s="25">
        <f t="shared" si="181"/>
        <v>3</v>
      </c>
      <c r="N178" s="26">
        <f t="shared" si="182"/>
        <v>75.826800000000006</v>
      </c>
    </row>
    <row r="179" spans="1:14" s="13" customFormat="1" ht="18.75" x14ac:dyDescent="0.25">
      <c r="A179" s="21">
        <v>44007</v>
      </c>
      <c r="B179" s="22" t="s">
        <v>92</v>
      </c>
      <c r="C179" s="23">
        <v>44007</v>
      </c>
      <c r="D179" s="17" t="s">
        <v>250</v>
      </c>
      <c r="E179" s="18" t="s">
        <v>28</v>
      </c>
      <c r="F179" s="18">
        <v>5</v>
      </c>
      <c r="G179" s="18">
        <v>71.98</v>
      </c>
      <c r="H179" s="27">
        <f>F179*G179</f>
        <v>359.90000000000003</v>
      </c>
      <c r="I179" s="18">
        <v>0</v>
      </c>
      <c r="J179" s="18">
        <v>0</v>
      </c>
      <c r="K179" s="29">
        <f t="shared" ref="K179" si="183">G179</f>
        <v>71.98</v>
      </c>
      <c r="L179" s="25">
        <f t="shared" si="180"/>
        <v>0</v>
      </c>
      <c r="M179" s="25">
        <f t="shared" si="181"/>
        <v>5</v>
      </c>
      <c r="N179" s="26">
        <f t="shared" si="182"/>
        <v>359.90000000000003</v>
      </c>
    </row>
    <row r="180" spans="1:14" s="13" customFormat="1" ht="18.75" x14ac:dyDescent="0.25">
      <c r="A180" s="21">
        <v>44007</v>
      </c>
      <c r="B180" s="22" t="s">
        <v>32</v>
      </c>
      <c r="C180" s="23">
        <v>44007</v>
      </c>
      <c r="D180" s="17" t="s">
        <v>244</v>
      </c>
      <c r="E180" s="18" t="s">
        <v>28</v>
      </c>
      <c r="F180" s="18">
        <v>62</v>
      </c>
      <c r="G180" s="18">
        <v>122.72</v>
      </c>
      <c r="H180" s="18">
        <f t="shared" ref="H180" si="184">F180*G180</f>
        <v>7608.64</v>
      </c>
      <c r="I180" s="25">
        <v>0</v>
      </c>
      <c r="J180" s="25">
        <v>0</v>
      </c>
      <c r="K180" s="18">
        <f t="shared" ref="K180" si="185">G180</f>
        <v>122.72</v>
      </c>
      <c r="L180" s="25">
        <f t="shared" ref="L180" si="186">J180*K180</f>
        <v>0</v>
      </c>
      <c r="M180" s="25">
        <f t="shared" ref="M180" si="187">F180-J180+I180</f>
        <v>62</v>
      </c>
      <c r="N180" s="26">
        <f t="shared" ref="N180" si="188">H180-L180</f>
        <v>7608.64</v>
      </c>
    </row>
    <row r="181" spans="1:14" s="13" customFormat="1" ht="18.75" x14ac:dyDescent="0.25">
      <c r="A181" s="14">
        <v>44006</v>
      </c>
      <c r="B181" s="44" t="s">
        <v>240</v>
      </c>
      <c r="C181" s="16">
        <v>44006</v>
      </c>
      <c r="D181" s="17" t="s">
        <v>241</v>
      </c>
      <c r="E181" s="14" t="str">
        <f>E186</f>
        <v>UNID.</v>
      </c>
      <c r="F181" s="20">
        <v>113</v>
      </c>
      <c r="G181" s="45">
        <v>337.48</v>
      </c>
      <c r="H181" s="19">
        <f>F181*G181</f>
        <v>38135.240000000005</v>
      </c>
      <c r="I181" s="18">
        <v>0</v>
      </c>
      <c r="J181" s="18">
        <v>1</v>
      </c>
      <c r="K181" s="18">
        <v>337.48</v>
      </c>
      <c r="L181" s="18">
        <f>J181*K181</f>
        <v>337.48</v>
      </c>
      <c r="M181" s="20">
        <f>F181-J181+I181</f>
        <v>112</v>
      </c>
      <c r="N181" s="19">
        <f>H181-L181</f>
        <v>37797.760000000002</v>
      </c>
    </row>
    <row r="182" spans="1:14" s="13" customFormat="1" ht="18.75" x14ac:dyDescent="0.25">
      <c r="A182" s="14">
        <v>44006</v>
      </c>
      <c r="B182" s="22" t="s">
        <v>26</v>
      </c>
      <c r="C182" s="16">
        <v>44006</v>
      </c>
      <c r="D182" s="41" t="s">
        <v>242</v>
      </c>
      <c r="E182" s="34" t="s">
        <v>21</v>
      </c>
      <c r="F182" s="34">
        <v>1</v>
      </c>
      <c r="G182" s="34">
        <v>519.20000000000005</v>
      </c>
      <c r="H182" s="26">
        <f t="shared" ref="H182" si="189">F182*G182</f>
        <v>519.20000000000005</v>
      </c>
      <c r="I182" s="18">
        <v>0</v>
      </c>
      <c r="J182" s="18">
        <v>0</v>
      </c>
      <c r="K182" s="18">
        <v>519.20000000000005</v>
      </c>
      <c r="L182" s="18">
        <f>J182*K182</f>
        <v>0</v>
      </c>
      <c r="M182" s="20">
        <f>F182-J182+I182</f>
        <v>1</v>
      </c>
      <c r="N182" s="19">
        <f>H182-L182</f>
        <v>519.20000000000005</v>
      </c>
    </row>
    <row r="183" spans="1:14" ht="24" x14ac:dyDescent="0.25">
      <c r="A183" s="14">
        <v>44001</v>
      </c>
      <c r="B183" s="22" t="s">
        <v>86</v>
      </c>
      <c r="C183" s="16">
        <v>44001</v>
      </c>
      <c r="D183" s="24" t="s">
        <v>243</v>
      </c>
      <c r="E183" s="25" t="s">
        <v>21</v>
      </c>
      <c r="F183" s="25">
        <v>0</v>
      </c>
      <c r="G183" s="25">
        <v>260</v>
      </c>
      <c r="H183" s="25">
        <v>0</v>
      </c>
      <c r="I183" s="18">
        <v>0</v>
      </c>
      <c r="J183" s="46">
        <v>0</v>
      </c>
      <c r="K183" s="46">
        <v>0</v>
      </c>
      <c r="L183" s="18">
        <f>J183*K183</f>
        <v>0</v>
      </c>
      <c r="M183" s="18">
        <f t="shared" ref="M183" si="190">F183-J183+I183</f>
        <v>0</v>
      </c>
      <c r="N183" s="19">
        <v>3399.58</v>
      </c>
    </row>
    <row r="184" spans="1:14" ht="18.75" x14ac:dyDescent="0.25">
      <c r="A184" s="21">
        <v>44001</v>
      </c>
      <c r="B184" s="22" t="s">
        <v>275</v>
      </c>
      <c r="C184" s="23">
        <v>44001</v>
      </c>
      <c r="D184" s="24" t="s">
        <v>276</v>
      </c>
      <c r="E184" s="25" t="s">
        <v>21</v>
      </c>
      <c r="F184" s="25">
        <v>4</v>
      </c>
      <c r="G184" s="49">
        <v>8850</v>
      </c>
      <c r="H184" s="25">
        <f t="shared" ref="H184:H213" si="191">F184*G184</f>
        <v>35400</v>
      </c>
      <c r="I184" s="25">
        <v>0</v>
      </c>
      <c r="J184" s="25">
        <v>0</v>
      </c>
      <c r="K184" s="18">
        <f t="shared" ref="K184:K185" si="192">G184</f>
        <v>8850</v>
      </c>
      <c r="L184" s="66">
        <f t="shared" ref="L184:L186" si="193">J184*K184</f>
        <v>0</v>
      </c>
      <c r="M184" s="18">
        <f t="shared" ref="M184:M186" si="194">I184-J184+F184</f>
        <v>4</v>
      </c>
      <c r="N184" s="26">
        <f>H184+L184-K184*J184</f>
        <v>35400</v>
      </c>
    </row>
    <row r="185" spans="1:14" ht="18.75" x14ac:dyDescent="0.25">
      <c r="A185" s="21">
        <v>44001</v>
      </c>
      <c r="B185" s="22" t="s">
        <v>277</v>
      </c>
      <c r="C185" s="23">
        <v>44001</v>
      </c>
      <c r="D185" s="24" t="s">
        <v>278</v>
      </c>
      <c r="E185" s="25" t="s">
        <v>21</v>
      </c>
      <c r="F185" s="25">
        <v>0</v>
      </c>
      <c r="G185" s="25">
        <v>0</v>
      </c>
      <c r="H185" s="25">
        <f t="shared" si="191"/>
        <v>0</v>
      </c>
      <c r="I185" s="25">
        <v>0</v>
      </c>
      <c r="J185" s="25">
        <v>0</v>
      </c>
      <c r="K185" s="18">
        <f t="shared" si="192"/>
        <v>0</v>
      </c>
      <c r="L185" s="66">
        <f t="shared" si="193"/>
        <v>0</v>
      </c>
      <c r="M185" s="18">
        <f t="shared" si="194"/>
        <v>0</v>
      </c>
      <c r="N185" s="26">
        <f t="shared" ref="N185:N187" si="195">H185-L185</f>
        <v>0</v>
      </c>
    </row>
    <row r="186" spans="1:14" ht="18.75" x14ac:dyDescent="0.25">
      <c r="A186" s="21">
        <v>44001</v>
      </c>
      <c r="B186" s="22" t="s">
        <v>64</v>
      </c>
      <c r="C186" s="23">
        <v>44001</v>
      </c>
      <c r="D186" s="24" t="s">
        <v>279</v>
      </c>
      <c r="E186" s="25" t="s">
        <v>21</v>
      </c>
      <c r="F186" s="25">
        <v>0</v>
      </c>
      <c r="G186" s="25">
        <v>0</v>
      </c>
      <c r="H186" s="25">
        <f t="shared" si="191"/>
        <v>0</v>
      </c>
      <c r="I186" s="25">
        <v>0</v>
      </c>
      <c r="J186" s="25">
        <v>0</v>
      </c>
      <c r="K186" s="18">
        <f>G186</f>
        <v>0</v>
      </c>
      <c r="L186" s="66">
        <f t="shared" si="193"/>
        <v>0</v>
      </c>
      <c r="M186" s="18">
        <f t="shared" si="194"/>
        <v>0</v>
      </c>
      <c r="N186" s="26">
        <f t="shared" si="195"/>
        <v>0</v>
      </c>
    </row>
    <row r="187" spans="1:14" ht="18.75" x14ac:dyDescent="0.25">
      <c r="A187" s="30">
        <v>44001</v>
      </c>
      <c r="B187" s="31" t="s">
        <v>64</v>
      </c>
      <c r="C187" s="32">
        <f>C186</f>
        <v>44001</v>
      </c>
      <c r="D187" s="53" t="s">
        <v>280</v>
      </c>
      <c r="E187" s="33" t="s">
        <v>66</v>
      </c>
      <c r="F187" s="33">
        <v>8</v>
      </c>
      <c r="G187" s="49">
        <v>1534</v>
      </c>
      <c r="H187" s="25">
        <f t="shared" si="191"/>
        <v>12272</v>
      </c>
      <c r="I187" s="33">
        <v>0</v>
      </c>
      <c r="J187" s="33">
        <v>1</v>
      </c>
      <c r="K187" s="18">
        <f t="shared" ref="K187:K215" si="196">G187</f>
        <v>1534</v>
      </c>
      <c r="L187" s="18">
        <f>J187*K187</f>
        <v>1534</v>
      </c>
      <c r="M187" s="18">
        <f>I187-J187+F187</f>
        <v>7</v>
      </c>
      <c r="N187" s="26">
        <f t="shared" si="195"/>
        <v>10738</v>
      </c>
    </row>
    <row r="188" spans="1:14" ht="18.75" x14ac:dyDescent="0.25">
      <c r="A188" s="115">
        <v>43999</v>
      </c>
      <c r="B188" s="97" t="s">
        <v>283</v>
      </c>
      <c r="C188" s="116">
        <v>43999</v>
      </c>
      <c r="D188" s="117" t="s">
        <v>284</v>
      </c>
      <c r="E188" s="25" t="s">
        <v>21</v>
      </c>
      <c r="F188" s="68">
        <v>0</v>
      </c>
      <c r="G188" s="49">
        <v>0</v>
      </c>
      <c r="H188" s="68">
        <f t="shared" si="191"/>
        <v>0</v>
      </c>
      <c r="I188" s="28">
        <v>0</v>
      </c>
      <c r="J188" s="28">
        <v>0</v>
      </c>
      <c r="K188" s="51">
        <f t="shared" si="196"/>
        <v>0</v>
      </c>
      <c r="L188" s="66">
        <f t="shared" ref="L188:L219" si="197">J188*K188</f>
        <v>0</v>
      </c>
      <c r="M188" s="18">
        <f t="shared" ref="M188:M192" si="198">I188-J188+F188</f>
        <v>0</v>
      </c>
      <c r="N188" s="26">
        <f t="shared" ref="N188:N190" si="199">L188+H188-K188*J188</f>
        <v>0</v>
      </c>
    </row>
    <row r="189" spans="1:14" ht="18.75" x14ac:dyDescent="0.25">
      <c r="A189" s="115">
        <v>43999</v>
      </c>
      <c r="B189" s="97" t="s">
        <v>285</v>
      </c>
      <c r="C189" s="116">
        <v>43999</v>
      </c>
      <c r="D189" s="117" t="s">
        <v>286</v>
      </c>
      <c r="E189" s="25" t="s">
        <v>21</v>
      </c>
      <c r="F189" s="68">
        <v>0</v>
      </c>
      <c r="G189" s="49">
        <v>0</v>
      </c>
      <c r="H189" s="68">
        <f t="shared" si="191"/>
        <v>0</v>
      </c>
      <c r="I189" s="28">
        <v>0</v>
      </c>
      <c r="J189" s="28">
        <v>0</v>
      </c>
      <c r="K189" s="51">
        <f t="shared" si="196"/>
        <v>0</v>
      </c>
      <c r="L189" s="66">
        <f t="shared" si="197"/>
        <v>0</v>
      </c>
      <c r="M189" s="18">
        <f t="shared" si="198"/>
        <v>0</v>
      </c>
      <c r="N189" s="26">
        <f t="shared" si="199"/>
        <v>0</v>
      </c>
    </row>
    <row r="190" spans="1:14" ht="18.75" x14ac:dyDescent="0.25">
      <c r="A190" s="47">
        <v>43999</v>
      </c>
      <c r="B190" s="22" t="s">
        <v>287</v>
      </c>
      <c r="C190" s="52">
        <v>43999</v>
      </c>
      <c r="D190" s="48" t="s">
        <v>288</v>
      </c>
      <c r="E190" s="25" t="s">
        <v>21</v>
      </c>
      <c r="F190" s="25">
        <v>0</v>
      </c>
      <c r="G190" s="49">
        <v>0</v>
      </c>
      <c r="H190" s="25">
        <f t="shared" si="191"/>
        <v>0</v>
      </c>
      <c r="I190" s="28">
        <v>0</v>
      </c>
      <c r="J190" s="28">
        <v>0</v>
      </c>
      <c r="K190" s="51">
        <f t="shared" si="196"/>
        <v>0</v>
      </c>
      <c r="L190" s="66">
        <f t="shared" si="197"/>
        <v>0</v>
      </c>
      <c r="M190" s="18">
        <f t="shared" si="198"/>
        <v>0</v>
      </c>
      <c r="N190" s="26">
        <f t="shared" si="199"/>
        <v>0</v>
      </c>
    </row>
    <row r="191" spans="1:14" ht="18.75" x14ac:dyDescent="0.25">
      <c r="A191" s="47">
        <v>43999</v>
      </c>
      <c r="B191" s="22" t="s">
        <v>144</v>
      </c>
      <c r="C191" s="52">
        <v>43999</v>
      </c>
      <c r="D191" s="48" t="s">
        <v>289</v>
      </c>
      <c r="E191" s="25" t="s">
        <v>49</v>
      </c>
      <c r="F191" s="25">
        <v>0</v>
      </c>
      <c r="G191" s="25">
        <v>0</v>
      </c>
      <c r="H191" s="68">
        <f t="shared" si="191"/>
        <v>0</v>
      </c>
      <c r="I191" s="28">
        <v>0</v>
      </c>
      <c r="J191" s="28">
        <v>0</v>
      </c>
      <c r="K191" s="51">
        <f t="shared" si="196"/>
        <v>0</v>
      </c>
      <c r="L191" s="66">
        <f t="shared" si="197"/>
        <v>0</v>
      </c>
      <c r="M191" s="18">
        <f t="shared" si="198"/>
        <v>0</v>
      </c>
      <c r="N191" s="26">
        <f t="shared" ref="N191" si="200">H191-L191</f>
        <v>0</v>
      </c>
    </row>
    <row r="192" spans="1:14" ht="18.75" x14ac:dyDescent="0.25">
      <c r="A192" s="118">
        <v>43999</v>
      </c>
      <c r="B192" s="97" t="s">
        <v>290</v>
      </c>
      <c r="C192" s="119">
        <v>43999</v>
      </c>
      <c r="D192" s="99" t="s">
        <v>291</v>
      </c>
      <c r="E192" s="25" t="s">
        <v>21</v>
      </c>
      <c r="F192" s="68">
        <v>0</v>
      </c>
      <c r="G192" s="68">
        <v>0</v>
      </c>
      <c r="H192" s="68">
        <f t="shared" si="191"/>
        <v>0</v>
      </c>
      <c r="I192" s="28">
        <v>0</v>
      </c>
      <c r="J192" s="28">
        <v>0</v>
      </c>
      <c r="K192" s="68">
        <f t="shared" si="196"/>
        <v>0</v>
      </c>
      <c r="L192" s="66">
        <f t="shared" si="197"/>
        <v>0</v>
      </c>
      <c r="M192" s="18">
        <f t="shared" si="198"/>
        <v>0</v>
      </c>
      <c r="N192" s="26">
        <f>H192-L192</f>
        <v>0</v>
      </c>
    </row>
    <row r="193" spans="1:17" ht="18.75" x14ac:dyDescent="0.25">
      <c r="A193" s="21">
        <v>43830</v>
      </c>
      <c r="B193" s="22" t="s">
        <v>35</v>
      </c>
      <c r="C193" s="23">
        <v>43830</v>
      </c>
      <c r="D193" s="41" t="s">
        <v>316</v>
      </c>
      <c r="E193" s="25" t="s">
        <v>21</v>
      </c>
      <c r="F193" s="34">
        <v>1</v>
      </c>
      <c r="G193" s="26">
        <v>1257.8800000000001</v>
      </c>
      <c r="H193" s="27">
        <f t="shared" si="191"/>
        <v>1257.8800000000001</v>
      </c>
      <c r="I193" s="18">
        <v>0</v>
      </c>
      <c r="J193" s="34">
        <v>0</v>
      </c>
      <c r="K193" s="29">
        <f t="shared" si="196"/>
        <v>1257.8800000000001</v>
      </c>
      <c r="L193" s="25">
        <f t="shared" si="197"/>
        <v>0</v>
      </c>
      <c r="M193" s="25">
        <f t="shared" ref="M193:M194" si="201">F193-J193+I193</f>
        <v>1</v>
      </c>
      <c r="N193" s="26">
        <f t="shared" ref="N193:N196" si="202">H193-L193</f>
        <v>1257.8800000000001</v>
      </c>
    </row>
    <row r="194" spans="1:17" ht="18.75" x14ac:dyDescent="0.25">
      <c r="A194" s="21">
        <v>43830</v>
      </c>
      <c r="B194" s="22" t="s">
        <v>35</v>
      </c>
      <c r="C194" s="23">
        <v>43830</v>
      </c>
      <c r="D194" s="41" t="s">
        <v>317</v>
      </c>
      <c r="E194" s="25" t="s">
        <v>21</v>
      </c>
      <c r="F194" s="34">
        <v>0</v>
      </c>
      <c r="G194" s="25">
        <v>0</v>
      </c>
      <c r="H194" s="27">
        <f t="shared" si="191"/>
        <v>0</v>
      </c>
      <c r="I194" s="18">
        <v>0</v>
      </c>
      <c r="J194" s="34">
        <v>0</v>
      </c>
      <c r="K194" s="29">
        <f t="shared" si="196"/>
        <v>0</v>
      </c>
      <c r="L194" s="25">
        <f t="shared" si="197"/>
        <v>0</v>
      </c>
      <c r="M194" s="25">
        <f t="shared" si="201"/>
        <v>0</v>
      </c>
      <c r="N194" s="26">
        <f t="shared" si="202"/>
        <v>0</v>
      </c>
    </row>
    <row r="195" spans="1:17" ht="18.75" x14ac:dyDescent="0.25">
      <c r="A195" s="21">
        <v>43635</v>
      </c>
      <c r="B195" s="22" t="s">
        <v>34</v>
      </c>
      <c r="C195" s="23">
        <v>43635</v>
      </c>
      <c r="D195" s="48" t="s">
        <v>320</v>
      </c>
      <c r="E195" s="25" t="s">
        <v>49</v>
      </c>
      <c r="F195" s="25">
        <v>10</v>
      </c>
      <c r="G195" s="25">
        <v>742.22</v>
      </c>
      <c r="H195" s="25">
        <f>F195*G195</f>
        <v>7422.2000000000007</v>
      </c>
      <c r="I195" s="25"/>
      <c r="J195" s="25">
        <v>0</v>
      </c>
      <c r="K195" s="51">
        <f t="shared" si="196"/>
        <v>742.22</v>
      </c>
      <c r="L195" s="66">
        <f t="shared" si="197"/>
        <v>0</v>
      </c>
      <c r="M195" s="18">
        <f t="shared" ref="M195:M196" si="203">I195-J195+F195</f>
        <v>10</v>
      </c>
      <c r="N195" s="26">
        <f t="shared" si="202"/>
        <v>7422.2000000000007</v>
      </c>
    </row>
    <row r="196" spans="1:17" ht="18.75" x14ac:dyDescent="0.25">
      <c r="A196" s="21">
        <v>43635</v>
      </c>
      <c r="B196" s="22" t="s">
        <v>321</v>
      </c>
      <c r="C196" s="23">
        <v>43635</v>
      </c>
      <c r="D196" s="48" t="s">
        <v>322</v>
      </c>
      <c r="E196" s="25" t="s">
        <v>49</v>
      </c>
      <c r="F196" s="25">
        <v>34</v>
      </c>
      <c r="G196" s="25">
        <v>31.235289999999999</v>
      </c>
      <c r="H196" s="25">
        <f t="shared" ref="H196" si="204">F196*G196</f>
        <v>1061.9998599999999</v>
      </c>
      <c r="I196" s="25">
        <v>0</v>
      </c>
      <c r="J196" s="25">
        <v>0</v>
      </c>
      <c r="K196" s="51">
        <f t="shared" si="196"/>
        <v>31.235289999999999</v>
      </c>
      <c r="L196" s="66">
        <f t="shared" si="197"/>
        <v>0</v>
      </c>
      <c r="M196" s="18">
        <f t="shared" si="203"/>
        <v>34</v>
      </c>
      <c r="N196" s="26">
        <f t="shared" si="202"/>
        <v>1061.9998599999999</v>
      </c>
    </row>
    <row r="197" spans="1:17" ht="18.75" x14ac:dyDescent="0.25">
      <c r="A197" s="21">
        <v>43635</v>
      </c>
      <c r="B197" s="22" t="s">
        <v>59</v>
      </c>
      <c r="C197" s="23">
        <v>43635</v>
      </c>
      <c r="D197" s="48" t="s">
        <v>318</v>
      </c>
      <c r="E197" s="25" t="s">
        <v>21</v>
      </c>
      <c r="F197" s="25">
        <v>1</v>
      </c>
      <c r="G197" s="25">
        <v>1042.8499999999999</v>
      </c>
      <c r="H197" s="25">
        <f t="shared" ref="H197:H198" si="205">F197*G197</f>
        <v>1042.8499999999999</v>
      </c>
      <c r="I197" s="33">
        <v>0</v>
      </c>
      <c r="J197" s="33">
        <v>0</v>
      </c>
      <c r="K197" s="51">
        <f t="shared" ref="K197:K198" si="206">G197</f>
        <v>1042.8499999999999</v>
      </c>
      <c r="L197" s="66">
        <f t="shared" ref="L197:L198" si="207">J197*K197</f>
        <v>0</v>
      </c>
      <c r="M197" s="18">
        <f t="shared" ref="M197:M198" si="208">I197-J197+F197</f>
        <v>1</v>
      </c>
      <c r="N197" s="26">
        <f t="shared" ref="N197:N198" si="209">H197-L197</f>
        <v>1042.8499999999999</v>
      </c>
    </row>
    <row r="198" spans="1:17" ht="18.75" x14ac:dyDescent="0.25">
      <c r="A198" s="21">
        <v>43635</v>
      </c>
      <c r="B198" s="22" t="s">
        <v>35</v>
      </c>
      <c r="C198" s="23">
        <v>43635</v>
      </c>
      <c r="D198" s="48" t="s">
        <v>319</v>
      </c>
      <c r="E198" s="25" t="s">
        <v>21</v>
      </c>
      <c r="F198" s="25">
        <v>0</v>
      </c>
      <c r="G198" s="25">
        <v>0</v>
      </c>
      <c r="H198" s="25">
        <f t="shared" si="205"/>
        <v>0</v>
      </c>
      <c r="I198" s="33">
        <v>0</v>
      </c>
      <c r="J198" s="33">
        <v>0</v>
      </c>
      <c r="K198" s="51">
        <f t="shared" si="206"/>
        <v>0</v>
      </c>
      <c r="L198" s="66">
        <f t="shared" si="207"/>
        <v>0</v>
      </c>
      <c r="M198" s="18">
        <f t="shared" si="208"/>
        <v>0</v>
      </c>
      <c r="N198" s="26">
        <f t="shared" si="209"/>
        <v>0</v>
      </c>
    </row>
    <row r="199" spans="1:17" ht="18.75" x14ac:dyDescent="0.25">
      <c r="A199" s="21">
        <v>43621</v>
      </c>
      <c r="B199" s="22" t="s">
        <v>34</v>
      </c>
      <c r="C199" s="23">
        <v>43621</v>
      </c>
      <c r="D199" s="41" t="s">
        <v>315</v>
      </c>
      <c r="E199" s="25" t="s">
        <v>21</v>
      </c>
      <c r="F199" s="34">
        <v>0</v>
      </c>
      <c r="G199" s="95">
        <v>0</v>
      </c>
      <c r="H199" s="27">
        <f t="shared" ref="H199" si="210">F199*G199</f>
        <v>0</v>
      </c>
      <c r="I199" s="18">
        <v>0</v>
      </c>
      <c r="J199" s="34">
        <v>0</v>
      </c>
      <c r="K199" s="29">
        <f t="shared" ref="K199" si="211">G199</f>
        <v>0</v>
      </c>
      <c r="L199" s="25">
        <f t="shared" ref="L199" si="212">J199*K199</f>
        <v>0</v>
      </c>
      <c r="M199" s="25">
        <f t="shared" ref="M199" si="213">F199-J199+I199</f>
        <v>0</v>
      </c>
      <c r="N199" s="26">
        <f t="shared" ref="N199" si="214">H199-L199</f>
        <v>0</v>
      </c>
    </row>
    <row r="200" spans="1:17" ht="18.75" x14ac:dyDescent="0.25">
      <c r="A200" s="21">
        <v>43620</v>
      </c>
      <c r="B200" s="22" t="s">
        <v>311</v>
      </c>
      <c r="C200" s="23">
        <v>43620</v>
      </c>
      <c r="D200" s="41" t="s">
        <v>312</v>
      </c>
      <c r="E200" s="25" t="s">
        <v>21</v>
      </c>
      <c r="F200" s="34">
        <v>2</v>
      </c>
      <c r="G200" s="25">
        <v>213.18</v>
      </c>
      <c r="H200" s="27">
        <f t="shared" si="191"/>
        <v>426.36</v>
      </c>
      <c r="I200" s="18">
        <v>0</v>
      </c>
      <c r="J200" s="34">
        <v>2</v>
      </c>
      <c r="K200" s="29">
        <f t="shared" si="196"/>
        <v>213.18</v>
      </c>
      <c r="L200" s="25">
        <f t="shared" si="197"/>
        <v>426.36</v>
      </c>
      <c r="M200" s="25">
        <f>F200-J200+I200</f>
        <v>0</v>
      </c>
      <c r="N200" s="26">
        <f t="shared" ref="N200" si="215">H200-L200</f>
        <v>0</v>
      </c>
    </row>
    <row r="201" spans="1:17" ht="18.75" x14ac:dyDescent="0.25">
      <c r="A201" s="21">
        <v>43619</v>
      </c>
      <c r="B201" s="22" t="s">
        <v>313</v>
      </c>
      <c r="C201" s="23">
        <v>43619</v>
      </c>
      <c r="D201" s="24" t="s">
        <v>314</v>
      </c>
      <c r="E201" s="25" t="s">
        <v>21</v>
      </c>
      <c r="F201" s="25">
        <v>3</v>
      </c>
      <c r="G201" s="26">
        <v>2311.6666599999999</v>
      </c>
      <c r="H201" s="79">
        <f>F201*G201</f>
        <v>6934.9999799999996</v>
      </c>
      <c r="I201" s="18">
        <v>0</v>
      </c>
      <c r="J201" s="25">
        <v>3</v>
      </c>
      <c r="K201" s="29">
        <f>G201</f>
        <v>2311.6666599999999</v>
      </c>
      <c r="L201" s="25">
        <f>J201*K201</f>
        <v>6934.9999799999996</v>
      </c>
      <c r="M201" s="25">
        <f t="shared" ref="M201" si="216">F201-J201+I201</f>
        <v>0</v>
      </c>
      <c r="N201" s="26">
        <f t="shared" ref="N201" si="217">H201-L201</f>
        <v>0</v>
      </c>
    </row>
    <row r="202" spans="1:17" ht="31.5" x14ac:dyDescent="0.5">
      <c r="A202" s="21">
        <v>43612</v>
      </c>
      <c r="B202" s="22" t="s">
        <v>307</v>
      </c>
      <c r="C202" s="23">
        <v>43612</v>
      </c>
      <c r="D202" s="41" t="s">
        <v>308</v>
      </c>
      <c r="E202" s="25" t="s">
        <v>21</v>
      </c>
      <c r="F202" s="42">
        <v>0</v>
      </c>
      <c r="G202" s="122">
        <v>0</v>
      </c>
      <c r="H202" s="27">
        <f t="shared" ref="H202:H203" si="218">F202*G202</f>
        <v>0</v>
      </c>
      <c r="I202" s="18">
        <v>0</v>
      </c>
      <c r="J202" s="34">
        <v>0</v>
      </c>
      <c r="K202" s="29">
        <f t="shared" ref="K202:K203" si="219">G202</f>
        <v>0</v>
      </c>
      <c r="L202" s="25">
        <f t="shared" ref="L202:L203" si="220">J202*K202</f>
        <v>0</v>
      </c>
      <c r="M202" s="25">
        <f>F202-J203+I202</f>
        <v>0</v>
      </c>
      <c r="N202" s="26">
        <f t="shared" ref="N202" si="221">H202+L202-K202*J202</f>
        <v>0</v>
      </c>
      <c r="O202" s="123"/>
      <c r="P202" s="123"/>
      <c r="Q202" s="123"/>
    </row>
    <row r="203" spans="1:17" ht="42" customHeight="1" x14ac:dyDescent="0.5">
      <c r="A203" s="21">
        <v>43612</v>
      </c>
      <c r="B203" s="22" t="s">
        <v>309</v>
      </c>
      <c r="C203" s="23">
        <v>43612</v>
      </c>
      <c r="D203" s="24" t="s">
        <v>310</v>
      </c>
      <c r="E203" s="25" t="s">
        <v>21</v>
      </c>
      <c r="F203" s="28">
        <v>0</v>
      </c>
      <c r="G203" s="68">
        <v>0</v>
      </c>
      <c r="H203" s="27">
        <f t="shared" si="218"/>
        <v>0</v>
      </c>
      <c r="I203" s="18">
        <v>0</v>
      </c>
      <c r="J203" s="34">
        <v>0</v>
      </c>
      <c r="K203" s="29">
        <f t="shared" si="219"/>
        <v>0</v>
      </c>
      <c r="L203" s="25">
        <f t="shared" si="220"/>
        <v>0</v>
      </c>
      <c r="M203" s="25">
        <v>0</v>
      </c>
      <c r="N203" s="26">
        <f>H203+L203-K203*J203</f>
        <v>0</v>
      </c>
      <c r="O203" s="123"/>
      <c r="P203" s="123"/>
      <c r="Q203" s="123"/>
    </row>
    <row r="204" spans="1:17" ht="18.75" x14ac:dyDescent="0.25">
      <c r="A204" s="21">
        <v>43593</v>
      </c>
      <c r="B204" s="22" t="s">
        <v>301</v>
      </c>
      <c r="C204" s="23">
        <v>43593</v>
      </c>
      <c r="D204" s="35" t="s">
        <v>302</v>
      </c>
      <c r="E204" s="18" t="s">
        <v>21</v>
      </c>
      <c r="F204" s="25">
        <v>37</v>
      </c>
      <c r="G204" s="25">
        <v>4.72</v>
      </c>
      <c r="H204" s="27">
        <f>F204*G204</f>
        <v>174.64</v>
      </c>
      <c r="I204" s="18">
        <v>0</v>
      </c>
      <c r="J204" s="25">
        <v>3</v>
      </c>
      <c r="K204" s="29">
        <f t="shared" ref="K204:K206" si="222">G204</f>
        <v>4.72</v>
      </c>
      <c r="L204" s="25">
        <f t="shared" ref="L204:L206" si="223">J204*K204</f>
        <v>14.16</v>
      </c>
      <c r="M204" s="25">
        <f t="shared" ref="M204:M206" si="224">F204-J204+I204</f>
        <v>34</v>
      </c>
      <c r="N204" s="26">
        <f t="shared" ref="N204:N206" si="225">H204-L204</f>
        <v>160.47999999999999</v>
      </c>
    </row>
    <row r="205" spans="1:17" ht="18.75" x14ac:dyDescent="0.25">
      <c r="A205" s="37">
        <v>43594</v>
      </c>
      <c r="B205" s="38" t="s">
        <v>303</v>
      </c>
      <c r="C205" s="39">
        <v>43594</v>
      </c>
      <c r="D205" s="120" t="s">
        <v>304</v>
      </c>
      <c r="E205" s="121" t="s">
        <v>21</v>
      </c>
      <c r="F205" s="18">
        <v>0</v>
      </c>
      <c r="G205" s="18">
        <v>0</v>
      </c>
      <c r="H205" s="27">
        <f t="shared" ref="H205:H206" si="226">F205*G205</f>
        <v>0</v>
      </c>
      <c r="I205" s="18">
        <v>0</v>
      </c>
      <c r="J205" s="25">
        <v>0</v>
      </c>
      <c r="K205" s="29">
        <f t="shared" si="222"/>
        <v>0</v>
      </c>
      <c r="L205" s="25">
        <f t="shared" si="223"/>
        <v>0</v>
      </c>
      <c r="M205" s="25">
        <v>0</v>
      </c>
      <c r="N205" s="26">
        <f t="shared" si="225"/>
        <v>0</v>
      </c>
    </row>
    <row r="206" spans="1:17" ht="18.75" x14ac:dyDescent="0.25">
      <c r="A206" s="21">
        <v>43595</v>
      </c>
      <c r="B206" s="22" t="s">
        <v>305</v>
      </c>
      <c r="C206" s="23">
        <v>43595</v>
      </c>
      <c r="D206" s="17" t="s">
        <v>306</v>
      </c>
      <c r="E206" s="18" t="s">
        <v>21</v>
      </c>
      <c r="F206" s="18">
        <v>1</v>
      </c>
      <c r="G206" s="18">
        <v>429.52</v>
      </c>
      <c r="H206" s="27">
        <f t="shared" si="226"/>
        <v>429.52</v>
      </c>
      <c r="I206" s="18">
        <v>0</v>
      </c>
      <c r="J206" s="18">
        <v>0</v>
      </c>
      <c r="K206" s="29">
        <f t="shared" si="222"/>
        <v>429.52</v>
      </c>
      <c r="L206" s="25">
        <f t="shared" si="223"/>
        <v>0</v>
      </c>
      <c r="M206" s="25">
        <f t="shared" si="224"/>
        <v>1</v>
      </c>
      <c r="N206" s="26">
        <f t="shared" si="225"/>
        <v>429.52</v>
      </c>
    </row>
    <row r="207" spans="1:17" ht="18.75" x14ac:dyDescent="0.25">
      <c r="A207" s="21">
        <v>43590</v>
      </c>
      <c r="B207" s="22" t="s">
        <v>295</v>
      </c>
      <c r="C207" s="23">
        <v>43590</v>
      </c>
      <c r="D207" s="24" t="s">
        <v>296</v>
      </c>
      <c r="E207" s="25" t="s">
        <v>21</v>
      </c>
      <c r="F207" s="18">
        <v>279</v>
      </c>
      <c r="G207" s="25">
        <v>13.962939</v>
      </c>
      <c r="H207" s="27">
        <f t="shared" si="191"/>
        <v>3895.6599810000002</v>
      </c>
      <c r="I207" s="18">
        <v>0</v>
      </c>
      <c r="J207" s="25">
        <f>9+12</f>
        <v>21</v>
      </c>
      <c r="K207" s="29">
        <f t="shared" si="196"/>
        <v>13.962939</v>
      </c>
      <c r="L207" s="25">
        <f t="shared" si="197"/>
        <v>293.22171900000001</v>
      </c>
      <c r="M207" s="25">
        <f t="shared" ref="M207:M209" si="227">F207-J207+I207</f>
        <v>258</v>
      </c>
      <c r="N207" s="26">
        <f t="shared" ref="N207:N209" si="228">H207-L207</f>
        <v>3602.4382620000001</v>
      </c>
    </row>
    <row r="208" spans="1:17" ht="18.75" x14ac:dyDescent="0.25">
      <c r="A208" s="21">
        <v>43591</v>
      </c>
      <c r="B208" s="22" t="s">
        <v>297</v>
      </c>
      <c r="C208" s="23">
        <v>43591</v>
      </c>
      <c r="D208" s="24" t="s">
        <v>298</v>
      </c>
      <c r="E208" s="25" t="s">
        <v>169</v>
      </c>
      <c r="F208" s="18">
        <v>0</v>
      </c>
      <c r="G208" s="18">
        <v>0</v>
      </c>
      <c r="H208" s="27">
        <f t="shared" si="191"/>
        <v>0</v>
      </c>
      <c r="I208" s="18">
        <v>0</v>
      </c>
      <c r="J208" s="25">
        <v>0</v>
      </c>
      <c r="K208" s="29">
        <f t="shared" si="196"/>
        <v>0</v>
      </c>
      <c r="L208" s="25">
        <f t="shared" si="197"/>
        <v>0</v>
      </c>
      <c r="M208" s="25">
        <f t="shared" si="227"/>
        <v>0</v>
      </c>
      <c r="N208" s="26">
        <f t="shared" si="228"/>
        <v>0</v>
      </c>
    </row>
    <row r="209" spans="1:14" ht="18.75" x14ac:dyDescent="0.25">
      <c r="A209" s="21">
        <v>43592</v>
      </c>
      <c r="B209" s="22" t="s">
        <v>299</v>
      </c>
      <c r="C209" s="23">
        <v>43592</v>
      </c>
      <c r="D209" s="24" t="s">
        <v>300</v>
      </c>
      <c r="E209" s="25" t="s">
        <v>21</v>
      </c>
      <c r="F209" s="18">
        <v>42</v>
      </c>
      <c r="G209" s="25">
        <v>37.370600000000003</v>
      </c>
      <c r="H209" s="27">
        <f>F209*G209</f>
        <v>1569.5652000000002</v>
      </c>
      <c r="I209" s="18">
        <v>0</v>
      </c>
      <c r="J209" s="25">
        <v>3</v>
      </c>
      <c r="K209" s="29">
        <f t="shared" si="196"/>
        <v>37.370600000000003</v>
      </c>
      <c r="L209" s="25">
        <f t="shared" si="197"/>
        <v>112.11180000000002</v>
      </c>
      <c r="M209" s="25">
        <f t="shared" si="227"/>
        <v>39</v>
      </c>
      <c r="N209" s="26">
        <f t="shared" si="228"/>
        <v>1457.4534000000003</v>
      </c>
    </row>
    <row r="210" spans="1:14" ht="18.75" x14ac:dyDescent="0.25">
      <c r="A210" s="21">
        <v>43586</v>
      </c>
      <c r="B210" s="22" t="s">
        <v>292</v>
      </c>
      <c r="C210" s="23">
        <v>43586</v>
      </c>
      <c r="D210" s="17" t="s">
        <v>293</v>
      </c>
      <c r="E210" s="25" t="s">
        <v>28</v>
      </c>
      <c r="F210" s="18">
        <v>10</v>
      </c>
      <c r="G210" s="18">
        <v>34.22</v>
      </c>
      <c r="H210" s="19">
        <f t="shared" si="191"/>
        <v>342.2</v>
      </c>
      <c r="I210" s="25">
        <v>0</v>
      </c>
      <c r="J210" s="25">
        <v>0</v>
      </c>
      <c r="K210" s="18">
        <f t="shared" si="196"/>
        <v>34.22</v>
      </c>
      <c r="L210" s="25">
        <f t="shared" si="197"/>
        <v>0</v>
      </c>
      <c r="M210" s="25">
        <f>F210-J210+I210</f>
        <v>10</v>
      </c>
      <c r="N210" s="26">
        <f>H210-L210</f>
        <v>342.2</v>
      </c>
    </row>
    <row r="211" spans="1:14" ht="18.75" x14ac:dyDescent="0.25">
      <c r="A211" s="30">
        <v>43586</v>
      </c>
      <c r="B211" s="31" t="s">
        <v>32</v>
      </c>
      <c r="C211" s="32">
        <v>43586</v>
      </c>
      <c r="D211" s="43" t="s">
        <v>294</v>
      </c>
      <c r="E211" s="27" t="s">
        <v>21</v>
      </c>
      <c r="F211" s="27">
        <v>2</v>
      </c>
      <c r="G211" s="29">
        <v>4985.5</v>
      </c>
      <c r="H211" s="18">
        <f t="shared" si="191"/>
        <v>9971</v>
      </c>
      <c r="I211" s="27">
        <v>0</v>
      </c>
      <c r="J211" s="27">
        <v>0</v>
      </c>
      <c r="K211" s="29">
        <f t="shared" si="196"/>
        <v>4985.5</v>
      </c>
      <c r="L211" s="25">
        <f t="shared" si="197"/>
        <v>0</v>
      </c>
      <c r="M211" s="25">
        <f>F211-J211+I211</f>
        <v>2</v>
      </c>
      <c r="N211" s="26">
        <f>H211-L211</f>
        <v>9971</v>
      </c>
    </row>
    <row r="212" spans="1:14" ht="18.75" x14ac:dyDescent="0.25">
      <c r="A212" s="21">
        <v>43418</v>
      </c>
      <c r="B212" s="22" t="s">
        <v>83</v>
      </c>
      <c r="C212" s="23">
        <v>43418</v>
      </c>
      <c r="D212" s="24" t="s">
        <v>323</v>
      </c>
      <c r="E212" s="25" t="s">
        <v>21</v>
      </c>
      <c r="F212" s="25">
        <v>0</v>
      </c>
      <c r="G212" s="25">
        <v>0</v>
      </c>
      <c r="H212" s="27">
        <f t="shared" si="191"/>
        <v>0</v>
      </c>
      <c r="I212" s="18">
        <v>0</v>
      </c>
      <c r="J212" s="25">
        <v>0</v>
      </c>
      <c r="K212" s="29">
        <f t="shared" si="196"/>
        <v>0</v>
      </c>
      <c r="L212" s="25">
        <f t="shared" si="197"/>
        <v>0</v>
      </c>
      <c r="M212" s="25">
        <f>F212-J212+I212</f>
        <v>0</v>
      </c>
      <c r="N212" s="26">
        <f t="shared" ref="N212:N213" si="229">H212-L212</f>
        <v>0</v>
      </c>
    </row>
    <row r="213" spans="1:14" ht="18.75" x14ac:dyDescent="0.25">
      <c r="A213" s="30">
        <v>43418</v>
      </c>
      <c r="B213" s="31" t="s">
        <v>32</v>
      </c>
      <c r="C213" s="32">
        <v>43418</v>
      </c>
      <c r="D213" s="43" t="s">
        <v>324</v>
      </c>
      <c r="E213" s="27" t="s">
        <v>21</v>
      </c>
      <c r="F213" s="27">
        <v>2</v>
      </c>
      <c r="G213" s="27">
        <v>1687.4</v>
      </c>
      <c r="H213" s="18">
        <f t="shared" si="191"/>
        <v>3374.8</v>
      </c>
      <c r="I213" s="25">
        <v>0</v>
      </c>
      <c r="J213" s="25">
        <v>1</v>
      </c>
      <c r="K213" s="27">
        <f t="shared" si="196"/>
        <v>1687.4</v>
      </c>
      <c r="L213" s="25">
        <f t="shared" si="197"/>
        <v>1687.4</v>
      </c>
      <c r="M213" s="25">
        <f>F213-J213+I213</f>
        <v>1</v>
      </c>
      <c r="N213" s="26">
        <f t="shared" si="229"/>
        <v>1687.4</v>
      </c>
    </row>
    <row r="214" spans="1:14" ht="18.75" x14ac:dyDescent="0.25">
      <c r="A214" s="21">
        <v>43418</v>
      </c>
      <c r="B214" s="22" t="s">
        <v>173</v>
      </c>
      <c r="C214" s="23">
        <v>43418</v>
      </c>
      <c r="D214" s="24" t="s">
        <v>325</v>
      </c>
      <c r="E214" s="25" t="str">
        <f>E212</f>
        <v>UNID.</v>
      </c>
      <c r="F214" s="25">
        <v>80</v>
      </c>
      <c r="G214" s="25">
        <v>226.56</v>
      </c>
      <c r="H214" s="19">
        <f>F214*G214</f>
        <v>18124.8</v>
      </c>
      <c r="I214" s="25">
        <v>0</v>
      </c>
      <c r="J214" s="25">
        <v>1</v>
      </c>
      <c r="K214" s="18">
        <f t="shared" si="196"/>
        <v>226.56</v>
      </c>
      <c r="L214" s="25">
        <f t="shared" si="197"/>
        <v>226.56</v>
      </c>
      <c r="M214" s="25">
        <f>F214-J214+I214</f>
        <v>79</v>
      </c>
      <c r="N214" s="26">
        <f>H214-L214</f>
        <v>17898.239999999998</v>
      </c>
    </row>
    <row r="215" spans="1:14" ht="18.75" x14ac:dyDescent="0.25">
      <c r="A215" s="21">
        <v>43418</v>
      </c>
      <c r="B215" s="22" t="s">
        <v>326</v>
      </c>
      <c r="C215" s="23">
        <v>43418</v>
      </c>
      <c r="D215" s="24" t="s">
        <v>327</v>
      </c>
      <c r="E215" s="25" t="s">
        <v>21</v>
      </c>
      <c r="F215" s="25">
        <v>30</v>
      </c>
      <c r="G215" s="25">
        <v>691.48</v>
      </c>
      <c r="H215" s="19">
        <f t="shared" ref="H215" si="230">F215*G215</f>
        <v>20744.400000000001</v>
      </c>
      <c r="I215" s="25">
        <v>0</v>
      </c>
      <c r="J215" s="25">
        <v>0</v>
      </c>
      <c r="K215" s="18">
        <f t="shared" si="196"/>
        <v>691.48</v>
      </c>
      <c r="L215" s="25">
        <f t="shared" si="197"/>
        <v>0</v>
      </c>
      <c r="M215" s="25">
        <f t="shared" ref="M215" si="231">F215-J215+I215</f>
        <v>30</v>
      </c>
      <c r="N215" s="26">
        <f t="shared" ref="N215" si="232">H215-L215</f>
        <v>20744.400000000001</v>
      </c>
    </row>
    <row r="216" spans="1:14" ht="18.75" x14ac:dyDescent="0.25">
      <c r="A216" s="96">
        <v>43418</v>
      </c>
      <c r="B216" s="97" t="s">
        <v>321</v>
      </c>
      <c r="C216" s="98">
        <v>43418</v>
      </c>
      <c r="D216" s="99" t="s">
        <v>328</v>
      </c>
      <c r="E216" s="25" t="s">
        <v>21</v>
      </c>
      <c r="F216" s="68">
        <v>6</v>
      </c>
      <c r="G216" s="114">
        <v>376.42</v>
      </c>
      <c r="H216" s="114">
        <f>F216*G216</f>
        <v>2258.52</v>
      </c>
      <c r="I216" s="68">
        <v>0</v>
      </c>
      <c r="J216" s="68">
        <v>0</v>
      </c>
      <c r="K216" s="106">
        <v>376.42</v>
      </c>
      <c r="L216" s="68">
        <f t="shared" si="197"/>
        <v>0</v>
      </c>
      <c r="M216" s="66">
        <f>F216-J216+I216</f>
        <v>6</v>
      </c>
      <c r="N216" s="114">
        <f>H216-L216</f>
        <v>2258.52</v>
      </c>
    </row>
    <row r="217" spans="1:14" ht="18.75" x14ac:dyDescent="0.25">
      <c r="A217" s="96">
        <v>43418</v>
      </c>
      <c r="B217" s="97" t="s">
        <v>329</v>
      </c>
      <c r="C217" s="98">
        <v>43418</v>
      </c>
      <c r="D217" s="99" t="s">
        <v>330</v>
      </c>
      <c r="E217" s="25" t="s">
        <v>21</v>
      </c>
      <c r="F217" s="68">
        <v>0</v>
      </c>
      <c r="G217" s="68">
        <v>0</v>
      </c>
      <c r="H217" s="68">
        <f t="shared" ref="H217:H245" si="233">F217*G217</f>
        <v>0</v>
      </c>
      <c r="I217" s="68">
        <v>0</v>
      </c>
      <c r="J217" s="68">
        <v>0</v>
      </c>
      <c r="K217" s="66">
        <v>0</v>
      </c>
      <c r="L217" s="68">
        <f>J217*K217</f>
        <v>0</v>
      </c>
      <c r="M217" s="66">
        <f t="shared" ref="M217:M219" si="234">F217-J217+I217</f>
        <v>0</v>
      </c>
      <c r="N217" s="114">
        <f t="shared" ref="N217:N219" si="235">H217-L217</f>
        <v>0</v>
      </c>
    </row>
    <row r="218" spans="1:14" ht="18.75" x14ac:dyDescent="0.25">
      <c r="A218" s="96">
        <v>43418</v>
      </c>
      <c r="B218" s="97" t="s">
        <v>27</v>
      </c>
      <c r="C218" s="98">
        <v>43418</v>
      </c>
      <c r="D218" s="99" t="s">
        <v>331</v>
      </c>
      <c r="E218" s="25" t="s">
        <v>21</v>
      </c>
      <c r="F218" s="68">
        <v>0</v>
      </c>
      <c r="G218" s="68">
        <v>0</v>
      </c>
      <c r="H218" s="68">
        <f t="shared" si="233"/>
        <v>0</v>
      </c>
      <c r="I218" s="68">
        <v>0</v>
      </c>
      <c r="J218" s="68">
        <v>0</v>
      </c>
      <c r="K218" s="68">
        <v>0</v>
      </c>
      <c r="L218" s="68">
        <f t="shared" si="197"/>
        <v>0</v>
      </c>
      <c r="M218" s="66">
        <f t="shared" si="234"/>
        <v>0</v>
      </c>
      <c r="N218" s="114">
        <f t="shared" si="235"/>
        <v>0</v>
      </c>
    </row>
    <row r="219" spans="1:14" ht="18.75" x14ac:dyDescent="0.25">
      <c r="A219" s="96">
        <v>43418</v>
      </c>
      <c r="B219" s="97" t="s">
        <v>332</v>
      </c>
      <c r="C219" s="98">
        <v>43418</v>
      </c>
      <c r="D219" s="99" t="s">
        <v>333</v>
      </c>
      <c r="E219" s="25" t="s">
        <v>21</v>
      </c>
      <c r="F219" s="68">
        <v>0</v>
      </c>
      <c r="G219" s="68">
        <v>0</v>
      </c>
      <c r="H219" s="68">
        <f t="shared" si="233"/>
        <v>0</v>
      </c>
      <c r="I219" s="68">
        <v>0</v>
      </c>
      <c r="J219" s="68">
        <v>0</v>
      </c>
      <c r="K219" s="68">
        <v>0</v>
      </c>
      <c r="L219" s="68">
        <f t="shared" si="197"/>
        <v>0</v>
      </c>
      <c r="M219" s="66">
        <f t="shared" si="234"/>
        <v>0</v>
      </c>
      <c r="N219" s="114">
        <f t="shared" si="235"/>
        <v>0</v>
      </c>
    </row>
    <row r="220" spans="1:14" ht="18.75" x14ac:dyDescent="0.25">
      <c r="A220" s="21">
        <v>43053</v>
      </c>
      <c r="B220" s="22" t="s">
        <v>336</v>
      </c>
      <c r="C220" s="23">
        <v>43053</v>
      </c>
      <c r="D220" s="24" t="s">
        <v>337</v>
      </c>
      <c r="E220" s="25" t="s">
        <v>28</v>
      </c>
      <c r="F220" s="25">
        <v>30</v>
      </c>
      <c r="G220" s="25">
        <v>849.6</v>
      </c>
      <c r="H220" s="19">
        <f>F220*G220</f>
        <v>25488</v>
      </c>
      <c r="I220" s="25">
        <v>0</v>
      </c>
      <c r="J220" s="25">
        <v>0</v>
      </c>
      <c r="K220" s="18">
        <f t="shared" ref="K220:K241" si="236">G220</f>
        <v>849.6</v>
      </c>
      <c r="L220" s="25">
        <f t="shared" ref="L220:L241" si="237">J220*K220</f>
        <v>0</v>
      </c>
      <c r="M220" s="25">
        <f>F220-J220+I220</f>
        <v>30</v>
      </c>
      <c r="N220" s="26">
        <f>H220-L220</f>
        <v>25488</v>
      </c>
    </row>
    <row r="221" spans="1:14" ht="18.75" x14ac:dyDescent="0.25">
      <c r="A221" s="37">
        <v>43050</v>
      </c>
      <c r="B221" s="38" t="s">
        <v>360</v>
      </c>
      <c r="C221" s="39">
        <v>43050</v>
      </c>
      <c r="D221" s="120" t="s">
        <v>363</v>
      </c>
      <c r="E221" s="25" t="s">
        <v>21</v>
      </c>
      <c r="F221" s="27">
        <v>6</v>
      </c>
      <c r="G221" s="25">
        <v>153.4</v>
      </c>
      <c r="H221" s="27">
        <f t="shared" ref="H221:H225" si="238">F221*G221</f>
        <v>920.40000000000009</v>
      </c>
      <c r="I221" s="18">
        <v>0</v>
      </c>
      <c r="J221" s="33">
        <v>1</v>
      </c>
      <c r="K221" s="29">
        <f t="shared" si="236"/>
        <v>153.4</v>
      </c>
      <c r="L221" s="25">
        <f t="shared" si="237"/>
        <v>153.4</v>
      </c>
      <c r="M221" s="25">
        <f t="shared" ref="M221:M225" si="239">F221-J221+I221</f>
        <v>5</v>
      </c>
      <c r="N221" s="26">
        <f t="shared" ref="N221:N225" si="240">H221-L221</f>
        <v>767.00000000000011</v>
      </c>
    </row>
    <row r="222" spans="1:14" ht="18.75" x14ac:dyDescent="0.25">
      <c r="A222" s="37">
        <v>43050</v>
      </c>
      <c r="B222" s="38" t="s">
        <v>360</v>
      </c>
      <c r="C222" s="39">
        <v>43050</v>
      </c>
      <c r="D222" s="120" t="s">
        <v>364</v>
      </c>
      <c r="E222" s="25" t="s">
        <v>21</v>
      </c>
      <c r="F222" s="27">
        <v>15</v>
      </c>
      <c r="G222" s="25">
        <v>413</v>
      </c>
      <c r="H222" s="27">
        <f t="shared" si="238"/>
        <v>6195</v>
      </c>
      <c r="I222" s="18">
        <v>0</v>
      </c>
      <c r="J222" s="33">
        <v>0</v>
      </c>
      <c r="K222" s="29">
        <f t="shared" si="236"/>
        <v>413</v>
      </c>
      <c r="L222" s="25">
        <f t="shared" si="237"/>
        <v>0</v>
      </c>
      <c r="M222" s="25">
        <f>F222-J222+I222</f>
        <v>15</v>
      </c>
      <c r="N222" s="26">
        <f t="shared" si="240"/>
        <v>6195</v>
      </c>
    </row>
    <row r="223" spans="1:14" ht="18.75" x14ac:dyDescent="0.25">
      <c r="A223" s="37">
        <f>A222</f>
        <v>43050</v>
      </c>
      <c r="B223" s="38" t="s">
        <v>360</v>
      </c>
      <c r="C223" s="39">
        <v>43050</v>
      </c>
      <c r="D223" s="120" t="s">
        <v>365</v>
      </c>
      <c r="E223" s="25" t="s">
        <v>21</v>
      </c>
      <c r="F223" s="27">
        <v>1</v>
      </c>
      <c r="G223" s="25">
        <v>413</v>
      </c>
      <c r="H223" s="27">
        <f t="shared" si="238"/>
        <v>413</v>
      </c>
      <c r="I223" s="18">
        <v>0</v>
      </c>
      <c r="J223" s="33">
        <v>0</v>
      </c>
      <c r="K223" s="29">
        <f t="shared" si="236"/>
        <v>413</v>
      </c>
      <c r="L223" s="25">
        <f t="shared" si="237"/>
        <v>0</v>
      </c>
      <c r="M223" s="25">
        <f t="shared" si="239"/>
        <v>1</v>
      </c>
      <c r="N223" s="26">
        <f t="shared" si="240"/>
        <v>413</v>
      </c>
    </row>
    <row r="224" spans="1:14" ht="18.75" x14ac:dyDescent="0.25">
      <c r="A224" s="37">
        <f>A223</f>
        <v>43050</v>
      </c>
      <c r="B224" s="38" t="s">
        <v>360</v>
      </c>
      <c r="C224" s="39">
        <v>43050</v>
      </c>
      <c r="D224" s="120" t="s">
        <v>366</v>
      </c>
      <c r="E224" s="25" t="s">
        <v>21</v>
      </c>
      <c r="F224" s="27">
        <v>1</v>
      </c>
      <c r="G224" s="25">
        <v>413</v>
      </c>
      <c r="H224" s="27">
        <f t="shared" si="238"/>
        <v>413</v>
      </c>
      <c r="I224" s="18">
        <v>0</v>
      </c>
      <c r="J224" s="33">
        <v>0</v>
      </c>
      <c r="K224" s="29">
        <f t="shared" si="236"/>
        <v>413</v>
      </c>
      <c r="L224" s="25">
        <f t="shared" si="237"/>
        <v>0</v>
      </c>
      <c r="M224" s="25">
        <f t="shared" si="239"/>
        <v>1</v>
      </c>
      <c r="N224" s="26">
        <f t="shared" si="240"/>
        <v>413</v>
      </c>
    </row>
    <row r="225" spans="1:14" ht="18.75" x14ac:dyDescent="0.25">
      <c r="A225" s="30">
        <f>A222</f>
        <v>43050</v>
      </c>
      <c r="B225" s="31" t="s">
        <v>360</v>
      </c>
      <c r="C225" s="32">
        <v>43050</v>
      </c>
      <c r="D225" s="43" t="s">
        <v>367</v>
      </c>
      <c r="E225" s="25" t="s">
        <v>21</v>
      </c>
      <c r="F225" s="27">
        <v>2</v>
      </c>
      <c r="G225" s="25">
        <v>112.1</v>
      </c>
      <c r="H225" s="27">
        <f t="shared" si="238"/>
        <v>224.2</v>
      </c>
      <c r="I225" s="18">
        <v>0</v>
      </c>
      <c r="J225" s="33">
        <v>0</v>
      </c>
      <c r="K225" s="29">
        <f t="shared" si="236"/>
        <v>112.1</v>
      </c>
      <c r="L225" s="25">
        <f t="shared" si="237"/>
        <v>0</v>
      </c>
      <c r="M225" s="25">
        <f t="shared" si="239"/>
        <v>2</v>
      </c>
      <c r="N225" s="26">
        <f t="shared" si="240"/>
        <v>224.2</v>
      </c>
    </row>
    <row r="226" spans="1:14" ht="18.75" x14ac:dyDescent="0.25">
      <c r="A226" s="21">
        <v>43050</v>
      </c>
      <c r="B226" s="22" t="s">
        <v>360</v>
      </c>
      <c r="C226" s="23">
        <v>43050</v>
      </c>
      <c r="D226" s="17" t="s">
        <v>361</v>
      </c>
      <c r="E226" s="25" t="s">
        <v>21</v>
      </c>
      <c r="F226" s="27">
        <v>0</v>
      </c>
      <c r="G226" s="25">
        <v>0</v>
      </c>
      <c r="H226" s="27">
        <f t="shared" ref="H226" si="241">F226*G226</f>
        <v>0</v>
      </c>
      <c r="I226" s="18">
        <v>0</v>
      </c>
      <c r="J226" s="33">
        <v>0</v>
      </c>
      <c r="K226" s="29">
        <f t="shared" si="236"/>
        <v>0</v>
      </c>
      <c r="L226" s="25">
        <f t="shared" si="237"/>
        <v>0</v>
      </c>
      <c r="M226" s="25">
        <f t="shared" ref="M226:M227" si="242">F226-J226+I226</f>
        <v>0</v>
      </c>
      <c r="N226" s="26">
        <f t="shared" ref="N226" si="243">H226-L226</f>
        <v>0</v>
      </c>
    </row>
    <row r="227" spans="1:14" ht="18.75" x14ac:dyDescent="0.25">
      <c r="A227" s="30">
        <f>A226</f>
        <v>43050</v>
      </c>
      <c r="B227" s="31" t="s">
        <v>360</v>
      </c>
      <c r="C227" s="32">
        <f>C226</f>
        <v>43050</v>
      </c>
      <c r="D227" s="43" t="s">
        <v>362</v>
      </c>
      <c r="E227" s="33" t="str">
        <f>E226</f>
        <v>UNID.</v>
      </c>
      <c r="F227" s="27">
        <v>4</v>
      </c>
      <c r="G227" s="25">
        <v>9.44</v>
      </c>
      <c r="H227" s="27">
        <f>F227*G227</f>
        <v>37.76</v>
      </c>
      <c r="I227" s="18">
        <v>0</v>
      </c>
      <c r="J227" s="33">
        <v>3</v>
      </c>
      <c r="K227" s="29">
        <f t="shared" si="236"/>
        <v>9.44</v>
      </c>
      <c r="L227" s="25">
        <f t="shared" si="237"/>
        <v>28.32</v>
      </c>
      <c r="M227" s="25">
        <f t="shared" si="242"/>
        <v>1</v>
      </c>
      <c r="N227" s="26">
        <f>H227-L227</f>
        <v>9.4399999999999977</v>
      </c>
    </row>
    <row r="228" spans="1:14" ht="18.75" x14ac:dyDescent="0.25">
      <c r="A228" s="21">
        <v>43049</v>
      </c>
      <c r="B228" s="22" t="s">
        <v>357</v>
      </c>
      <c r="C228" s="23">
        <v>43049</v>
      </c>
      <c r="D228" s="24" t="s">
        <v>358</v>
      </c>
      <c r="E228" s="25" t="s">
        <v>21</v>
      </c>
      <c r="F228" s="27">
        <v>0</v>
      </c>
      <c r="G228" s="27">
        <v>0</v>
      </c>
      <c r="H228" s="27">
        <f t="shared" ref="H228:H229" si="244">F228*G228</f>
        <v>0</v>
      </c>
      <c r="I228" s="18">
        <v>0</v>
      </c>
      <c r="J228" s="33">
        <v>0</v>
      </c>
      <c r="K228" s="29">
        <f t="shared" ref="K228:K229" si="245">G228</f>
        <v>0</v>
      </c>
      <c r="L228" s="25">
        <f t="shared" ref="L228:L229" si="246">J228*K228</f>
        <v>0</v>
      </c>
      <c r="M228" s="25">
        <f t="shared" ref="M228:M229" si="247">F228-J228+I228</f>
        <v>0</v>
      </c>
      <c r="N228" s="26">
        <f>H228-L228</f>
        <v>0</v>
      </c>
    </row>
    <row r="229" spans="1:14" ht="18.75" x14ac:dyDescent="0.25">
      <c r="A229" s="30">
        <f>A228</f>
        <v>43049</v>
      </c>
      <c r="B229" s="31" t="s">
        <v>357</v>
      </c>
      <c r="C229" s="32">
        <f>C228</f>
        <v>43049</v>
      </c>
      <c r="D229" s="43" t="s">
        <v>359</v>
      </c>
      <c r="E229" s="33" t="str">
        <f>E228</f>
        <v>UNID.</v>
      </c>
      <c r="F229" s="27">
        <v>1</v>
      </c>
      <c r="G229" s="25">
        <v>56.64</v>
      </c>
      <c r="H229" s="27">
        <f t="shared" si="244"/>
        <v>56.64</v>
      </c>
      <c r="I229" s="18">
        <v>0</v>
      </c>
      <c r="J229" s="33">
        <v>0</v>
      </c>
      <c r="K229" s="29">
        <f t="shared" si="245"/>
        <v>56.64</v>
      </c>
      <c r="L229" s="25">
        <f t="shared" si="246"/>
        <v>0</v>
      </c>
      <c r="M229" s="25">
        <f t="shared" si="247"/>
        <v>1</v>
      </c>
      <c r="N229" s="26">
        <f t="shared" ref="N229" si="248">H229-L229</f>
        <v>56.64</v>
      </c>
    </row>
    <row r="230" spans="1:14" ht="18.75" x14ac:dyDescent="0.25">
      <c r="A230" s="21">
        <v>43048</v>
      </c>
      <c r="B230" s="22" t="s">
        <v>86</v>
      </c>
      <c r="C230" s="23">
        <v>43048</v>
      </c>
      <c r="D230" s="24" t="s">
        <v>356</v>
      </c>
      <c r="E230" s="25" t="s">
        <v>21</v>
      </c>
      <c r="F230" s="67">
        <v>21</v>
      </c>
      <c r="G230" s="68">
        <v>29.5</v>
      </c>
      <c r="H230" s="27">
        <f t="shared" ref="H230" si="249">F230*G230</f>
        <v>619.5</v>
      </c>
      <c r="I230" s="18">
        <v>0</v>
      </c>
      <c r="J230" s="33">
        <v>0</v>
      </c>
      <c r="K230" s="29">
        <f t="shared" si="236"/>
        <v>29.5</v>
      </c>
      <c r="L230" s="25">
        <f t="shared" si="237"/>
        <v>0</v>
      </c>
      <c r="M230" s="25">
        <f>F230-J230+I230</f>
        <v>21</v>
      </c>
      <c r="N230" s="26">
        <f>H230-L230</f>
        <v>619.5</v>
      </c>
    </row>
    <row r="231" spans="1:14" ht="18.75" x14ac:dyDescent="0.25">
      <c r="A231" s="73">
        <v>43048</v>
      </c>
      <c r="B231" s="15" t="s">
        <v>92</v>
      </c>
      <c r="C231" s="74">
        <v>43048</v>
      </c>
      <c r="D231" s="94" t="s">
        <v>352</v>
      </c>
      <c r="E231" s="34" t="s">
        <v>21</v>
      </c>
      <c r="F231" s="25">
        <v>0</v>
      </c>
      <c r="G231" s="25">
        <v>0</v>
      </c>
      <c r="H231" s="27">
        <f t="shared" ref="H231:H232" si="250">F231*G231</f>
        <v>0</v>
      </c>
      <c r="I231" s="18">
        <v>0</v>
      </c>
      <c r="J231" s="25">
        <v>0</v>
      </c>
      <c r="K231" s="29">
        <f t="shared" si="236"/>
        <v>0</v>
      </c>
      <c r="L231" s="25">
        <f t="shared" si="237"/>
        <v>0</v>
      </c>
      <c r="M231" s="25">
        <f t="shared" ref="M231:M232" si="251">F231-J231+I231</f>
        <v>0</v>
      </c>
      <c r="N231" s="26">
        <f t="shared" ref="N231" si="252">H231+L231-K231*J231</f>
        <v>0</v>
      </c>
    </row>
    <row r="232" spans="1:14" ht="18.75" x14ac:dyDescent="0.25">
      <c r="A232" s="21">
        <v>43048</v>
      </c>
      <c r="B232" s="22" t="s">
        <v>353</v>
      </c>
      <c r="C232" s="23">
        <v>43048</v>
      </c>
      <c r="D232" s="24" t="s">
        <v>354</v>
      </c>
      <c r="E232" s="25" t="s">
        <v>21</v>
      </c>
      <c r="F232" s="25">
        <v>0</v>
      </c>
      <c r="G232" s="25">
        <v>0</v>
      </c>
      <c r="H232" s="27">
        <f t="shared" si="250"/>
        <v>0</v>
      </c>
      <c r="I232" s="18">
        <v>0</v>
      </c>
      <c r="J232" s="25">
        <v>0</v>
      </c>
      <c r="K232" s="29">
        <f t="shared" si="236"/>
        <v>0</v>
      </c>
      <c r="L232" s="25">
        <f t="shared" si="237"/>
        <v>0</v>
      </c>
      <c r="M232" s="25">
        <f t="shared" si="251"/>
        <v>0</v>
      </c>
      <c r="N232" s="26">
        <f>H232+L232-K232*J232</f>
        <v>0</v>
      </c>
    </row>
    <row r="233" spans="1:14" ht="18.75" x14ac:dyDescent="0.25">
      <c r="A233" s="96">
        <v>43047</v>
      </c>
      <c r="B233" s="97" t="s">
        <v>88</v>
      </c>
      <c r="C233" s="98">
        <v>43047</v>
      </c>
      <c r="D233" s="99" t="s">
        <v>370</v>
      </c>
      <c r="E233" s="25" t="s">
        <v>21</v>
      </c>
      <c r="F233" s="68">
        <v>11</v>
      </c>
      <c r="G233" s="68">
        <v>70.8</v>
      </c>
      <c r="H233" s="68">
        <f>F233*G233</f>
        <v>778.8</v>
      </c>
      <c r="I233" s="68">
        <v>0</v>
      </c>
      <c r="J233" s="68">
        <v>3</v>
      </c>
      <c r="K233" s="66">
        <f>G233</f>
        <v>70.8</v>
      </c>
      <c r="L233" s="66">
        <f>J233*K233</f>
        <v>212.39999999999998</v>
      </c>
      <c r="M233" s="66">
        <f>I233-J233+F233</f>
        <v>8</v>
      </c>
      <c r="N233" s="26">
        <f>H233-L233</f>
        <v>566.4</v>
      </c>
    </row>
    <row r="234" spans="1:14" ht="18.75" x14ac:dyDescent="0.25">
      <c r="A234" s="21">
        <v>43047</v>
      </c>
      <c r="B234" s="22" t="s">
        <v>350</v>
      </c>
      <c r="C234" s="23">
        <v>43047</v>
      </c>
      <c r="D234" s="24" t="s">
        <v>351</v>
      </c>
      <c r="E234" s="25" t="s">
        <v>21</v>
      </c>
      <c r="F234" s="28">
        <v>9</v>
      </c>
      <c r="G234" s="25">
        <v>65.867599999999996</v>
      </c>
      <c r="H234" s="27">
        <f t="shared" ref="H234:H235" si="253">F234*G234</f>
        <v>592.80840000000001</v>
      </c>
      <c r="I234" s="18">
        <v>0</v>
      </c>
      <c r="J234" s="34">
        <v>0</v>
      </c>
      <c r="K234" s="29">
        <f t="shared" si="236"/>
        <v>65.867599999999996</v>
      </c>
      <c r="L234" s="25">
        <f t="shared" si="237"/>
        <v>0</v>
      </c>
      <c r="M234" s="25">
        <f t="shared" ref="M234:M235" si="254">F234-J234+I234</f>
        <v>9</v>
      </c>
      <c r="N234" s="26">
        <f t="shared" ref="N234" si="255">H234+L234-K234*J234</f>
        <v>592.80840000000001</v>
      </c>
    </row>
    <row r="235" spans="1:14" ht="18.75" x14ac:dyDescent="0.25">
      <c r="A235" s="30">
        <v>43047</v>
      </c>
      <c r="B235" s="31" t="s">
        <v>90</v>
      </c>
      <c r="C235" s="32">
        <v>43047</v>
      </c>
      <c r="D235" s="35" t="s">
        <v>355</v>
      </c>
      <c r="E235" s="27" t="str">
        <f>E234</f>
        <v>UNID.</v>
      </c>
      <c r="F235" s="69">
        <v>6</v>
      </c>
      <c r="G235" s="68">
        <v>8.26</v>
      </c>
      <c r="H235" s="27">
        <f t="shared" si="253"/>
        <v>49.56</v>
      </c>
      <c r="I235" s="18">
        <v>0</v>
      </c>
      <c r="J235" s="33">
        <v>0</v>
      </c>
      <c r="K235" s="29">
        <f t="shared" si="236"/>
        <v>8.26</v>
      </c>
      <c r="L235" s="25">
        <f t="shared" si="237"/>
        <v>0</v>
      </c>
      <c r="M235" s="25">
        <f t="shared" si="254"/>
        <v>6</v>
      </c>
      <c r="N235" s="26">
        <f t="shared" ref="N235" si="256">H235-L235</f>
        <v>49.56</v>
      </c>
    </row>
    <row r="236" spans="1:14" ht="18.75" x14ac:dyDescent="0.25">
      <c r="A236" s="21">
        <v>43012</v>
      </c>
      <c r="B236" s="22" t="s">
        <v>32</v>
      </c>
      <c r="C236" s="23">
        <v>43012</v>
      </c>
      <c r="D236" s="41" t="s">
        <v>347</v>
      </c>
      <c r="E236" s="25" t="s">
        <v>21</v>
      </c>
      <c r="F236" s="42">
        <v>5</v>
      </c>
      <c r="G236" s="34">
        <v>53.1</v>
      </c>
      <c r="H236" s="27">
        <f t="shared" ref="H236:H237" si="257">F236*G236</f>
        <v>265.5</v>
      </c>
      <c r="I236" s="18">
        <v>0</v>
      </c>
      <c r="J236" s="34">
        <v>0</v>
      </c>
      <c r="K236" s="29">
        <f t="shared" si="236"/>
        <v>53.1</v>
      </c>
      <c r="L236" s="25">
        <f t="shared" si="237"/>
        <v>0</v>
      </c>
      <c r="M236" s="25">
        <f t="shared" ref="M236:M237" si="258">F236-J236+I236</f>
        <v>5</v>
      </c>
      <c r="N236" s="26">
        <f t="shared" ref="N236:N237" si="259">H236-L236</f>
        <v>265.5</v>
      </c>
    </row>
    <row r="237" spans="1:14" ht="18.75" x14ac:dyDescent="0.25">
      <c r="A237" s="21">
        <v>43013</v>
      </c>
      <c r="B237" s="22" t="s">
        <v>33</v>
      </c>
      <c r="C237" s="23">
        <v>43013</v>
      </c>
      <c r="D237" s="41" t="s">
        <v>348</v>
      </c>
      <c r="E237" s="25" t="s">
        <v>21</v>
      </c>
      <c r="F237" s="42">
        <v>1</v>
      </c>
      <c r="G237" s="34">
        <v>265.5</v>
      </c>
      <c r="H237" s="27">
        <f t="shared" si="257"/>
        <v>265.5</v>
      </c>
      <c r="I237" s="18">
        <v>0</v>
      </c>
      <c r="J237" s="34">
        <v>0</v>
      </c>
      <c r="K237" s="29">
        <f t="shared" si="236"/>
        <v>265.5</v>
      </c>
      <c r="L237" s="25">
        <f t="shared" si="237"/>
        <v>0</v>
      </c>
      <c r="M237" s="25">
        <f t="shared" si="258"/>
        <v>1</v>
      </c>
      <c r="N237" s="26">
        <f t="shared" si="259"/>
        <v>265.5</v>
      </c>
    </row>
    <row r="238" spans="1:14" ht="18.75" x14ac:dyDescent="0.25">
      <c r="A238" s="21">
        <v>43011</v>
      </c>
      <c r="B238" s="22" t="s">
        <v>73</v>
      </c>
      <c r="C238" s="23">
        <v>43011</v>
      </c>
      <c r="D238" s="41" t="s">
        <v>346</v>
      </c>
      <c r="E238" s="25" t="s">
        <v>21</v>
      </c>
      <c r="F238" s="42">
        <v>11</v>
      </c>
      <c r="G238" s="34">
        <v>306.8</v>
      </c>
      <c r="H238" s="27">
        <f t="shared" ref="H238:H240" si="260">F238*G238</f>
        <v>3374.8</v>
      </c>
      <c r="I238" s="18">
        <v>0</v>
      </c>
      <c r="J238" s="34">
        <v>0</v>
      </c>
      <c r="K238" s="29">
        <f t="shared" ref="K238:K240" si="261">G238</f>
        <v>306.8</v>
      </c>
      <c r="L238" s="25">
        <f t="shared" ref="L238:L240" si="262">J238*K238</f>
        <v>0</v>
      </c>
      <c r="M238" s="25">
        <f t="shared" ref="M238:M240" si="263">F238-J238+I238</f>
        <v>11</v>
      </c>
      <c r="N238" s="26">
        <f t="shared" ref="N238" si="264">H238-L238</f>
        <v>3374.8</v>
      </c>
    </row>
    <row r="239" spans="1:14" ht="18.75" x14ac:dyDescent="0.25">
      <c r="A239" s="21">
        <v>43011</v>
      </c>
      <c r="B239" s="22" t="s">
        <v>33</v>
      </c>
      <c r="C239" s="23">
        <v>43011</v>
      </c>
      <c r="D239" s="41" t="s">
        <v>349</v>
      </c>
      <c r="E239" s="25" t="s">
        <v>28</v>
      </c>
      <c r="F239" s="42">
        <v>5</v>
      </c>
      <c r="G239" s="25">
        <v>0</v>
      </c>
      <c r="H239" s="27">
        <f t="shared" si="260"/>
        <v>0</v>
      </c>
      <c r="I239" s="18">
        <v>0</v>
      </c>
      <c r="J239" s="34">
        <v>0</v>
      </c>
      <c r="K239" s="29">
        <f t="shared" si="261"/>
        <v>0</v>
      </c>
      <c r="L239" s="25">
        <f t="shared" si="262"/>
        <v>0</v>
      </c>
      <c r="M239" s="25">
        <f t="shared" si="263"/>
        <v>5</v>
      </c>
      <c r="N239" s="26">
        <f t="shared" ref="N239" si="265">H239+L239-K239*J239</f>
        <v>0</v>
      </c>
    </row>
    <row r="240" spans="1:14" ht="18.75" x14ac:dyDescent="0.25">
      <c r="A240" s="21">
        <v>43011</v>
      </c>
      <c r="B240" s="22" t="s">
        <v>368</v>
      </c>
      <c r="C240" s="23">
        <v>43011</v>
      </c>
      <c r="D240" s="24" t="s">
        <v>369</v>
      </c>
      <c r="E240" s="25" t="s">
        <v>21</v>
      </c>
      <c r="F240" s="25">
        <v>0</v>
      </c>
      <c r="G240" s="25">
        <v>0</v>
      </c>
      <c r="H240" s="27">
        <f t="shared" si="260"/>
        <v>0</v>
      </c>
      <c r="I240" s="18">
        <v>0</v>
      </c>
      <c r="J240" s="25">
        <v>0</v>
      </c>
      <c r="K240" s="29">
        <f t="shared" si="261"/>
        <v>0</v>
      </c>
      <c r="L240" s="25">
        <f t="shared" si="262"/>
        <v>0</v>
      </c>
      <c r="M240" s="25">
        <f t="shared" si="263"/>
        <v>0</v>
      </c>
      <c r="N240" s="26">
        <f t="shared" ref="N240" si="266">H240-L240</f>
        <v>0</v>
      </c>
    </row>
    <row r="241" spans="1:17" ht="18.75" x14ac:dyDescent="0.25">
      <c r="A241" s="21">
        <v>43011</v>
      </c>
      <c r="B241" s="22" t="s">
        <v>344</v>
      </c>
      <c r="C241" s="23">
        <v>43011</v>
      </c>
      <c r="D241" s="41" t="s">
        <v>345</v>
      </c>
      <c r="E241" s="25" t="s">
        <v>21</v>
      </c>
      <c r="F241" s="34">
        <v>1</v>
      </c>
      <c r="G241" s="34">
        <v>413</v>
      </c>
      <c r="H241" s="27">
        <f t="shared" ref="H241" si="267">F241*G241</f>
        <v>413</v>
      </c>
      <c r="I241" s="18">
        <v>0</v>
      </c>
      <c r="J241" s="34">
        <v>0</v>
      </c>
      <c r="K241" s="29">
        <f t="shared" si="236"/>
        <v>413</v>
      </c>
      <c r="L241" s="25">
        <f t="shared" si="237"/>
        <v>0</v>
      </c>
      <c r="M241" s="25">
        <f t="shared" ref="M241" si="268">F241-J241+I241</f>
        <v>1</v>
      </c>
      <c r="N241" s="26">
        <f t="shared" ref="N241" si="269">H241-L241</f>
        <v>413</v>
      </c>
    </row>
    <row r="242" spans="1:17" ht="18.75" x14ac:dyDescent="0.25">
      <c r="A242" s="96">
        <v>42958</v>
      </c>
      <c r="B242" s="97" t="s">
        <v>334</v>
      </c>
      <c r="C242" s="98">
        <v>42958</v>
      </c>
      <c r="D242" s="99" t="s">
        <v>335</v>
      </c>
      <c r="E242" s="25" t="s">
        <v>21</v>
      </c>
      <c r="F242" s="68">
        <v>87</v>
      </c>
      <c r="G242" s="68">
        <v>30.68</v>
      </c>
      <c r="H242" s="68">
        <f t="shared" si="233"/>
        <v>2669.16</v>
      </c>
      <c r="I242" s="68">
        <v>0</v>
      </c>
      <c r="J242" s="68">
        <v>61</v>
      </c>
      <c r="K242" s="68">
        <v>30.68</v>
      </c>
      <c r="L242" s="68">
        <f>J242*K242</f>
        <v>1871.48</v>
      </c>
      <c r="M242" s="66">
        <f>F242-J242+I242</f>
        <v>26</v>
      </c>
      <c r="N242" s="114">
        <f>H242-L242</f>
        <v>797.67999999999984</v>
      </c>
    </row>
    <row r="243" spans="1:17" ht="18.75" x14ac:dyDescent="0.25">
      <c r="A243" s="21">
        <v>42958</v>
      </c>
      <c r="B243" s="22" t="s">
        <v>338</v>
      </c>
      <c r="C243" s="23">
        <v>42958</v>
      </c>
      <c r="D243" s="24" t="s">
        <v>339</v>
      </c>
      <c r="E243" s="25" t="s">
        <v>169</v>
      </c>
      <c r="F243" s="25">
        <v>1</v>
      </c>
      <c r="G243" s="25">
        <v>1197.7</v>
      </c>
      <c r="H243" s="27">
        <f t="shared" si="233"/>
        <v>1197.7</v>
      </c>
      <c r="I243" s="18">
        <v>0</v>
      </c>
      <c r="J243" s="25">
        <v>0</v>
      </c>
      <c r="K243" s="29">
        <f>G243</f>
        <v>1197.7</v>
      </c>
      <c r="L243" s="25">
        <f t="shared" ref="L243:L245" si="270">J243*K243</f>
        <v>0</v>
      </c>
      <c r="M243" s="25">
        <f t="shared" ref="M243:M245" si="271">F243-J243+I243</f>
        <v>1</v>
      </c>
      <c r="N243" s="26">
        <f t="shared" ref="N243:N245" si="272">H243-L243</f>
        <v>1197.7</v>
      </c>
    </row>
    <row r="244" spans="1:17" ht="18.75" x14ac:dyDescent="0.25">
      <c r="A244" s="21">
        <v>42958</v>
      </c>
      <c r="B244" s="22" t="s">
        <v>340</v>
      </c>
      <c r="C244" s="23">
        <v>42958</v>
      </c>
      <c r="D244" s="24" t="s">
        <v>341</v>
      </c>
      <c r="E244" s="25" t="s">
        <v>21</v>
      </c>
      <c r="F244" s="25">
        <v>0</v>
      </c>
      <c r="G244" s="25">
        <v>0</v>
      </c>
      <c r="H244" s="27">
        <f t="shared" si="233"/>
        <v>0</v>
      </c>
      <c r="I244" s="18">
        <v>0</v>
      </c>
      <c r="J244" s="28">
        <v>0</v>
      </c>
      <c r="K244" s="29">
        <f t="shared" ref="K244:K245" si="273">G244</f>
        <v>0</v>
      </c>
      <c r="L244" s="25">
        <f t="shared" si="270"/>
        <v>0</v>
      </c>
      <c r="M244" s="25">
        <f t="shared" si="271"/>
        <v>0</v>
      </c>
      <c r="N244" s="26">
        <f t="shared" si="272"/>
        <v>0</v>
      </c>
      <c r="Q244" s="124"/>
    </row>
    <row r="245" spans="1:17" ht="18.75" x14ac:dyDescent="0.25">
      <c r="A245" s="21">
        <v>42958</v>
      </c>
      <c r="B245" s="22" t="s">
        <v>342</v>
      </c>
      <c r="C245" s="23">
        <v>42958</v>
      </c>
      <c r="D245" s="24" t="s">
        <v>343</v>
      </c>
      <c r="E245" s="25" t="s">
        <v>21</v>
      </c>
      <c r="F245" s="25">
        <v>9</v>
      </c>
      <c r="G245" s="25">
        <v>38.94</v>
      </c>
      <c r="H245" s="27">
        <f t="shared" si="233"/>
        <v>350.46</v>
      </c>
      <c r="I245" s="18">
        <v>0</v>
      </c>
      <c r="J245" s="25">
        <v>2</v>
      </c>
      <c r="K245" s="29">
        <f t="shared" si="273"/>
        <v>38.94</v>
      </c>
      <c r="L245" s="25">
        <f t="shared" si="270"/>
        <v>77.88</v>
      </c>
      <c r="M245" s="25">
        <f t="shared" si="271"/>
        <v>7</v>
      </c>
      <c r="N245" s="26">
        <f t="shared" si="272"/>
        <v>272.58</v>
      </c>
      <c r="P245" s="125"/>
    </row>
    <row r="247" spans="1:17" x14ac:dyDescent="0.25">
      <c r="M247" s="126" t="s">
        <v>371</v>
      </c>
      <c r="N247" s="127">
        <f>SUM(N16:N246)</f>
        <v>1629690.8380119998</v>
      </c>
      <c r="P247" s="125"/>
    </row>
    <row r="249" spans="1:17" x14ac:dyDescent="0.25">
      <c r="B249" s="128"/>
      <c r="C249" s="128"/>
      <c r="D249" s="128"/>
      <c r="E249" s="128"/>
      <c r="F249" s="128"/>
      <c r="G249" s="128"/>
      <c r="H249" s="128"/>
      <c r="I249" s="128"/>
    </row>
    <row r="250" spans="1:17" ht="18.75" x14ac:dyDescent="0.3">
      <c r="B250" s="148"/>
      <c r="C250" s="149"/>
      <c r="D250" s="150" t="s">
        <v>372</v>
      </c>
      <c r="E250" s="150"/>
      <c r="F250" s="151"/>
      <c r="G250" s="151"/>
      <c r="H250" s="151"/>
      <c r="I250" s="151"/>
    </row>
    <row r="251" spans="1:17" ht="18.75" x14ac:dyDescent="0.3">
      <c r="A251" s="131"/>
      <c r="B251" s="148"/>
      <c r="C251" s="149"/>
      <c r="D251" s="152"/>
      <c r="E251" s="152"/>
      <c r="F251" s="151"/>
      <c r="G251" s="151"/>
      <c r="H251" s="151"/>
      <c r="I251" s="151"/>
    </row>
    <row r="252" spans="1:17" ht="18.75" x14ac:dyDescent="0.3">
      <c r="A252" s="131"/>
      <c r="B252" s="148"/>
      <c r="C252" s="149"/>
      <c r="D252" s="150" t="s">
        <v>373</v>
      </c>
      <c r="E252" s="150"/>
      <c r="F252" s="151"/>
      <c r="G252" s="151"/>
      <c r="H252" s="151"/>
      <c r="I252" s="151"/>
    </row>
    <row r="253" spans="1:17" ht="18.75" x14ac:dyDescent="0.3">
      <c r="A253" s="131"/>
      <c r="B253" s="153"/>
      <c r="C253" s="154"/>
      <c r="D253" s="151"/>
      <c r="E253" s="151"/>
      <c r="F253" s="152"/>
      <c r="G253" s="152"/>
      <c r="H253" s="155"/>
      <c r="I253" s="155"/>
    </row>
    <row r="254" spans="1:17" ht="18.75" x14ac:dyDescent="0.3">
      <c r="A254" s="132"/>
      <c r="B254" s="148"/>
      <c r="C254" s="149"/>
      <c r="D254" s="151"/>
      <c r="E254" s="151"/>
      <c r="F254" s="151"/>
      <c r="G254" s="151"/>
      <c r="H254" s="151"/>
      <c r="I254" s="151" t="s">
        <v>374</v>
      </c>
    </row>
    <row r="255" spans="1:17" ht="18.75" x14ac:dyDescent="0.3">
      <c r="A255" s="131"/>
      <c r="B255" s="156" t="s">
        <v>0</v>
      </c>
      <c r="C255" s="154" t="s">
        <v>375</v>
      </c>
      <c r="D255" s="151"/>
      <c r="E255" s="151"/>
      <c r="F255" s="165" t="s">
        <v>376</v>
      </c>
      <c r="G255" s="165"/>
      <c r="H255" s="151"/>
      <c r="I255" s="151"/>
    </row>
    <row r="256" spans="1:17" ht="18.75" x14ac:dyDescent="0.3">
      <c r="A256" s="132"/>
      <c r="B256" s="157"/>
      <c r="C256" s="158"/>
      <c r="D256" s="152"/>
      <c r="E256" s="152"/>
      <c r="F256" s="152"/>
      <c r="G256" s="152"/>
      <c r="H256" s="152"/>
      <c r="I256" s="151"/>
    </row>
    <row r="257" spans="1:9" ht="18.75" x14ac:dyDescent="0.3">
      <c r="A257" s="133"/>
      <c r="B257" s="153"/>
      <c r="C257" s="158"/>
      <c r="D257" s="152"/>
      <c r="E257" s="152"/>
      <c r="F257" s="152"/>
      <c r="G257" s="152"/>
      <c r="H257" s="152"/>
      <c r="I257" s="151"/>
    </row>
    <row r="258" spans="1:9" ht="19.5" thickBot="1" x14ac:dyDescent="0.35">
      <c r="A258" s="142"/>
      <c r="B258" s="148"/>
      <c r="C258" s="159" t="s">
        <v>377</v>
      </c>
      <c r="D258" s="151"/>
      <c r="E258" s="137" t="s">
        <v>378</v>
      </c>
      <c r="F258" s="137"/>
      <c r="G258" s="137"/>
      <c r="H258" s="139"/>
      <c r="I258" s="139"/>
    </row>
    <row r="259" spans="1:9" ht="18.75" x14ac:dyDescent="0.25">
      <c r="A259" s="143"/>
      <c r="B259" s="148"/>
      <c r="C259" s="160" t="s">
        <v>379</v>
      </c>
      <c r="D259" s="161"/>
      <c r="E259" s="138" t="s">
        <v>380</v>
      </c>
      <c r="F259" s="138"/>
      <c r="G259" s="138"/>
      <c r="H259" s="140"/>
      <c r="I259" s="140"/>
    </row>
    <row r="260" spans="1:9" ht="31.5" x14ac:dyDescent="0.5">
      <c r="A260" s="144"/>
      <c r="B260" s="146"/>
      <c r="C260" s="147"/>
      <c r="D260" s="145"/>
      <c r="E260" s="145"/>
      <c r="F260" s="145"/>
      <c r="G260" s="145"/>
      <c r="H260" s="145"/>
      <c r="I260" s="145"/>
    </row>
    <row r="261" spans="1:9" ht="31.5" x14ac:dyDescent="0.5">
      <c r="A261" s="130"/>
      <c r="B261" s="129"/>
      <c r="C261" s="129"/>
      <c r="D261" s="141"/>
      <c r="E261" s="129"/>
      <c r="F261" s="129"/>
      <c r="G261" s="129"/>
      <c r="H261" s="128"/>
      <c r="I261" s="128"/>
    </row>
    <row r="262" spans="1:9" ht="18.75" x14ac:dyDescent="0.3">
      <c r="B262" s="128"/>
      <c r="C262" s="128"/>
      <c r="D262" s="162" t="s">
        <v>381</v>
      </c>
      <c r="E262" s="128"/>
      <c r="F262" s="128"/>
      <c r="G262" s="128"/>
      <c r="H262" s="128"/>
      <c r="I262" s="128"/>
    </row>
    <row r="263" spans="1:9" ht="18.75" x14ac:dyDescent="0.3">
      <c r="B263" s="134"/>
      <c r="C263" s="128"/>
      <c r="D263" s="154"/>
      <c r="E263" s="128"/>
      <c r="F263" s="128"/>
      <c r="G263" s="128"/>
      <c r="H263" s="128"/>
      <c r="I263" s="128"/>
    </row>
    <row r="264" spans="1:9" ht="18.75" x14ac:dyDescent="0.3">
      <c r="B264" s="132"/>
      <c r="C264" s="128"/>
      <c r="D264" s="163" t="s">
        <v>382</v>
      </c>
      <c r="E264" s="128"/>
      <c r="F264" s="128"/>
      <c r="G264" s="128"/>
      <c r="H264" s="128"/>
      <c r="I264" s="128"/>
    </row>
    <row r="265" spans="1:9" ht="18.75" x14ac:dyDescent="0.3">
      <c r="B265" s="135"/>
      <c r="C265" s="128"/>
      <c r="D265" s="164" t="s">
        <v>383</v>
      </c>
      <c r="E265" s="128"/>
      <c r="F265" s="128"/>
      <c r="G265" s="128"/>
      <c r="H265" s="128"/>
      <c r="I265" s="128"/>
    </row>
    <row r="266" spans="1:9" ht="18.75" x14ac:dyDescent="0.3">
      <c r="B266" s="136"/>
    </row>
  </sheetData>
  <sortState ref="A14:N32">
    <sortCondition ref="A14"/>
  </sortState>
  <mergeCells count="9">
    <mergeCell ref="F255:G255"/>
    <mergeCell ref="J2:N8"/>
    <mergeCell ref="A9:N9"/>
    <mergeCell ref="A12:N12"/>
    <mergeCell ref="F14:N14"/>
    <mergeCell ref="D14:D15"/>
    <mergeCell ref="C14:C15"/>
    <mergeCell ref="B14:B15"/>
    <mergeCell ref="A14:A15"/>
  </mergeCells>
  <pageMargins left="0.70866141732283472" right="0.70866141732283472" top="0.74803149606299213" bottom="0.74803149606299213" header="0.31496062992125984" footer="0.31496062992125984"/>
  <pageSetup paperSize="5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</dc:creator>
  <cp:lastModifiedBy>SGN</cp:lastModifiedBy>
  <cp:lastPrinted>2026-04-20T14:14:53Z</cp:lastPrinted>
  <dcterms:created xsi:type="dcterms:W3CDTF">2026-04-15T17:32:41Z</dcterms:created>
  <dcterms:modified xsi:type="dcterms:W3CDTF">2026-04-20T14:19:12Z</dcterms:modified>
</cp:coreProperties>
</file>